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ez-3\Amt-33NE\3-ÖPNV\Linien(-bündel)\Linienbündel Bad Urach\2026 - 2036\1. Planungsverfahren\Fahrplankonzept\3. Fahrplankonzept Ausschreibung\"/>
    </mc:Choice>
  </mc:AlternateContent>
  <bookViews>
    <workbookView xWindow="-120" yWindow="-120" windowWidth="29040" windowHeight="15720" activeTab="2"/>
  </bookViews>
  <sheets>
    <sheet name="235" sheetId="17" r:id="rId1"/>
    <sheet name="284" sheetId="36" r:id="rId2"/>
    <sheet name="232-233" sheetId="30" r:id="rId3"/>
  </sheets>
  <definedNames>
    <definedName name="_xlnm.Print_Area" localSheetId="2">'232-233'!$A$1:$CD$94</definedName>
    <definedName name="_xlnm.Print_Area" localSheetId="0">'235'!$A$1:$N$75</definedName>
    <definedName name="_xlnm.Print_Titles" localSheetId="2">'232-233'!$A:$C</definedName>
    <definedName name="_xlnm.Print_Titles" localSheetId="0">'235'!$A:$C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77" i="30" l="1"/>
  <c r="AB76" i="30" s="1"/>
  <c r="AA13" i="30"/>
  <c r="AA14" i="30" s="1"/>
  <c r="AA15" i="30" s="1"/>
  <c r="AA16" i="30" s="1"/>
  <c r="AA17" i="30" s="1"/>
  <c r="AA18" i="30" s="1"/>
  <c r="AA20" i="30" s="1"/>
  <c r="AA21" i="30" s="1"/>
  <c r="AA22" i="30" l="1"/>
  <c r="L77" i="30"/>
  <c r="L79" i="30" s="1"/>
  <c r="L80" i="30" s="1"/>
  <c r="L81" i="30" s="1"/>
  <c r="L82" i="30" s="1"/>
  <c r="L83" i="30" s="1"/>
  <c r="L84" i="30" s="1"/>
  <c r="L85" i="30" s="1"/>
  <c r="L78" i="30"/>
  <c r="AM22" i="30" l="1"/>
  <c r="BP67" i="30"/>
  <c r="BP77" i="30" s="1"/>
  <c r="BR66" i="30"/>
  <c r="BR67" i="30" s="1"/>
  <c r="BR77" i="30" s="1"/>
  <c r="AQ77" i="30"/>
  <c r="AS79" i="30"/>
  <c r="AS80" i="30" s="1"/>
  <c r="AS81" i="30" s="1"/>
  <c r="AS82" i="30" s="1"/>
  <c r="AS83" i="30" s="1"/>
  <c r="AS84" i="30" s="1"/>
  <c r="AS85" i="30" s="1"/>
  <c r="BP10" i="30"/>
  <c r="BQ10" i="30" s="1"/>
  <c r="BQ9" i="30" s="1"/>
  <c r="BP88" i="30"/>
  <c r="BQ87" i="30"/>
  <c r="BR87" i="30" s="1"/>
  <c r="BQ67" i="30"/>
  <c r="BQ77" i="30" s="1"/>
  <c r="BS66" i="30"/>
  <c r="BU66" i="30" s="1"/>
  <c r="BV66" i="30" s="1"/>
  <c r="BV67" i="30" s="1"/>
  <c r="BV77" i="30" s="1"/>
  <c r="BQ30" i="30"/>
  <c r="BQ31" i="30" s="1"/>
  <c r="BS29" i="30"/>
  <c r="BU29" i="30" s="1"/>
  <c r="BQ12" i="30"/>
  <c r="BQ13" i="30" s="1"/>
  <c r="BQ14" i="30" s="1"/>
  <c r="BQ15" i="30" s="1"/>
  <c r="BQ16" i="30" s="1"/>
  <c r="BQ17" i="30" s="1"/>
  <c r="BQ18" i="30" s="1"/>
  <c r="BQ20" i="30" s="1"/>
  <c r="BQ33" i="30" s="1"/>
  <c r="BQ34" i="30" s="1"/>
  <c r="BT66" i="30" l="1"/>
  <c r="BT67" i="30" s="1"/>
  <c r="BT77" i="30" s="1"/>
  <c r="BT79" i="30" s="1"/>
  <c r="BT80" i="30" s="1"/>
  <c r="BT81" i="30" s="1"/>
  <c r="BP76" i="30"/>
  <c r="BP79" i="30"/>
  <c r="BP80" i="30" s="1"/>
  <c r="BP81" i="30" s="1"/>
  <c r="BP82" i="30" s="1"/>
  <c r="BP83" i="30" s="1"/>
  <c r="BP84" i="30" s="1"/>
  <c r="BP85" i="30" s="1"/>
  <c r="BV76" i="30"/>
  <c r="BV79" i="30"/>
  <c r="BV80" i="30" s="1"/>
  <c r="BV81" i="30" s="1"/>
  <c r="BT76" i="30"/>
  <c r="BR79" i="30"/>
  <c r="BR80" i="30" s="1"/>
  <c r="BR81" i="30" s="1"/>
  <c r="BR76" i="30"/>
  <c r="AQ79" i="30"/>
  <c r="AQ80" i="30" s="1"/>
  <c r="AQ81" i="30" s="1"/>
  <c r="AQ82" i="30" s="1"/>
  <c r="AQ83" i="30" s="1"/>
  <c r="AQ84" i="30" s="1"/>
  <c r="AQ85" i="30" s="1"/>
  <c r="BS67" i="30"/>
  <c r="BS77" i="30" s="1"/>
  <c r="BS79" i="30" s="1"/>
  <c r="BS80" i="30" s="1"/>
  <c r="BS81" i="30" s="1"/>
  <c r="BS82" i="30" s="1"/>
  <c r="BS83" i="30" s="1"/>
  <c r="BS84" i="30" s="1"/>
  <c r="BS85" i="30" s="1"/>
  <c r="BP13" i="30"/>
  <c r="BP14" i="30" s="1"/>
  <c r="BP15" i="30" s="1"/>
  <c r="BP16" i="30" s="1"/>
  <c r="BP17" i="30" s="1"/>
  <c r="BP18" i="30" s="1"/>
  <c r="BP20" i="30" s="1"/>
  <c r="BP21" i="30" s="1"/>
  <c r="BQ79" i="30"/>
  <c r="BQ80" i="30" s="1"/>
  <c r="BQ81" i="30" s="1"/>
  <c r="BQ82" i="30" s="1"/>
  <c r="BQ83" i="30" s="1"/>
  <c r="BQ84" i="30" s="1"/>
  <c r="BQ85" i="30" s="1"/>
  <c r="BQ76" i="30"/>
  <c r="BR88" i="30"/>
  <c r="BS87" i="30"/>
  <c r="BQ21" i="30"/>
  <c r="BW29" i="30"/>
  <c r="BU30" i="30"/>
  <c r="BU31" i="30" s="1"/>
  <c r="BW66" i="30"/>
  <c r="BX66" i="30" s="1"/>
  <c r="BX67" i="30" s="1"/>
  <c r="BX77" i="30" s="1"/>
  <c r="BX79" i="30" s="1"/>
  <c r="BX80" i="30" s="1"/>
  <c r="BX81" i="30" s="1"/>
  <c r="BU67" i="30"/>
  <c r="BU77" i="30" s="1"/>
  <c r="BR12" i="30"/>
  <c r="BS30" i="30"/>
  <c r="BS31" i="30" s="1"/>
  <c r="BR10" i="30"/>
  <c r="BQ88" i="30"/>
  <c r="AY77" i="30"/>
  <c r="AY76" i="30" s="1"/>
  <c r="AX67" i="30"/>
  <c r="AX77" i="30" s="1"/>
  <c r="P40" i="17"/>
  <c r="P39" i="17"/>
  <c r="E60" i="17"/>
  <c r="E61" i="17" s="1"/>
  <c r="E62" i="17" s="1"/>
  <c r="E63" i="17" s="1"/>
  <c r="E64" i="17" s="1"/>
  <c r="E65" i="17" s="1"/>
  <c r="E66" i="17" s="1"/>
  <c r="E67" i="17" s="1"/>
  <c r="E68" i="17" s="1"/>
  <c r="E69" i="17" s="1"/>
  <c r="E70" i="17" s="1"/>
  <c r="E71" i="17" s="1"/>
  <c r="E72" i="17" s="1"/>
  <c r="E15" i="17"/>
  <c r="E16" i="17" s="1"/>
  <c r="E17" i="17" s="1"/>
  <c r="E18" i="17" s="1"/>
  <c r="E19" i="17" s="1"/>
  <c r="E20" i="17" s="1"/>
  <c r="E21" i="17" s="1"/>
  <c r="E22" i="17" s="1"/>
  <c r="E23" i="17" s="1"/>
  <c r="E24" i="17" s="1"/>
  <c r="E25" i="17" s="1"/>
  <c r="E26" i="17" s="1"/>
  <c r="AN73" i="30"/>
  <c r="AN74" i="30" s="1"/>
  <c r="AJ74" i="30"/>
  <c r="AG72" i="30"/>
  <c r="AG73" i="30" s="1"/>
  <c r="AG74" i="30" s="1"/>
  <c r="AE73" i="30"/>
  <c r="AE74" i="30" s="1"/>
  <c r="AB73" i="30"/>
  <c r="AB74" i="30" s="1"/>
  <c r="Z73" i="30"/>
  <c r="Z74" i="30" s="1"/>
  <c r="U73" i="30"/>
  <c r="U74" i="30" s="1"/>
  <c r="O74" i="30"/>
  <c r="L73" i="30"/>
  <c r="L74" i="30" s="1"/>
  <c r="J74" i="30"/>
  <c r="AG68" i="30"/>
  <c r="AG69" i="30" s="1"/>
  <c r="AG70" i="30" s="1"/>
  <c r="AE69" i="30"/>
  <c r="AE70" i="30" s="1"/>
  <c r="Z69" i="30"/>
  <c r="Z70" i="30" s="1"/>
  <c r="O69" i="30"/>
  <c r="O70" i="30" s="1"/>
  <c r="BB29" i="30"/>
  <c r="BB30" i="30" s="1"/>
  <c r="BB31" i="30" s="1"/>
  <c r="AZ30" i="30"/>
  <c r="AZ31" i="30" s="1"/>
  <c r="AP42" i="30"/>
  <c r="AP43" i="30" s="1"/>
  <c r="AN42" i="30"/>
  <c r="AN43" i="30" s="1"/>
  <c r="AK42" i="30"/>
  <c r="AK43" i="30" s="1"/>
  <c r="AI30" i="30"/>
  <c r="AI31" i="30" s="1"/>
  <c r="AH42" i="30"/>
  <c r="AH43" i="30" s="1"/>
  <c r="AH30" i="30"/>
  <c r="AH31" i="30" s="1"/>
  <c r="AE30" i="30"/>
  <c r="AE31" i="30" s="1"/>
  <c r="AC42" i="30"/>
  <c r="AC43" i="30" s="1"/>
  <c r="AC30" i="30"/>
  <c r="AC31" i="30" s="1"/>
  <c r="AA30" i="30"/>
  <c r="AA31" i="30" s="1"/>
  <c r="W30" i="30"/>
  <c r="W31" i="30" s="1"/>
  <c r="U30" i="30"/>
  <c r="U31" i="30" s="1"/>
  <c r="Q30" i="30"/>
  <c r="Q31" i="30" s="1"/>
  <c r="P30" i="30"/>
  <c r="P31" i="30" s="1"/>
  <c r="M30" i="30"/>
  <c r="M31" i="30" s="1"/>
  <c r="BG23" i="30"/>
  <c r="BG24" i="30" s="1"/>
  <c r="BE24" i="30"/>
  <c r="AN24" i="30"/>
  <c r="AK24" i="30"/>
  <c r="AI24" i="30"/>
  <c r="AE24" i="30"/>
  <c r="AC24" i="30"/>
  <c r="AA24" i="30"/>
  <c r="AA25" i="30" s="1"/>
  <c r="U24" i="30"/>
  <c r="P24" i="30"/>
  <c r="M24" i="30"/>
  <c r="M13" i="17"/>
  <c r="M14" i="17"/>
  <c r="AY10" i="30"/>
  <c r="AZ10" i="30" s="1"/>
  <c r="BA10" i="30" s="1"/>
  <c r="BB10" i="30" s="1"/>
  <c r="BC10" i="30" s="1"/>
  <c r="BD10" i="30" s="1"/>
  <c r="BE10" i="30" s="1"/>
  <c r="BF10" i="30" s="1"/>
  <c r="BG10" i="30" s="1"/>
  <c r="BH10" i="30" s="1"/>
  <c r="BI10" i="30" s="1"/>
  <c r="BJ10" i="30" s="1"/>
  <c r="BK10" i="30" s="1"/>
  <c r="BL10" i="30" s="1"/>
  <c r="BM10" i="30" s="1"/>
  <c r="BN10" i="30" s="1"/>
  <c r="BX76" i="30" l="1"/>
  <c r="BS76" i="30"/>
  <c r="BP33" i="30"/>
  <c r="BP34" i="30" s="1"/>
  <c r="AI72" i="30"/>
  <c r="BR82" i="30"/>
  <c r="BR83" i="30" s="1"/>
  <c r="BR84" i="30" s="1"/>
  <c r="BR85" i="30" s="1"/>
  <c r="BS88" i="30"/>
  <c r="BT87" i="30"/>
  <c r="BR9" i="30"/>
  <c r="BS10" i="30"/>
  <c r="BU79" i="30"/>
  <c r="BU80" i="30" s="1"/>
  <c r="BU81" i="30" s="1"/>
  <c r="BU82" i="30" s="1"/>
  <c r="BU83" i="30" s="1"/>
  <c r="BU84" i="30" s="1"/>
  <c r="BU85" i="30" s="1"/>
  <c r="BU76" i="30"/>
  <c r="BW67" i="30"/>
  <c r="BW77" i="30" s="1"/>
  <c r="BY66" i="30"/>
  <c r="BZ66" i="30" s="1"/>
  <c r="BZ67" i="30" s="1"/>
  <c r="BZ77" i="30" s="1"/>
  <c r="BT82" i="30"/>
  <c r="BT83" i="30" s="1"/>
  <c r="BT84" i="30" s="1"/>
  <c r="BT85" i="30" s="1"/>
  <c r="BS12" i="30"/>
  <c r="BR13" i="30"/>
  <c r="BR14" i="30" s="1"/>
  <c r="BR15" i="30" s="1"/>
  <c r="BR16" i="30" s="1"/>
  <c r="BR17" i="30" s="1"/>
  <c r="BR18" i="30" s="1"/>
  <c r="BR20" i="30" s="1"/>
  <c r="BR33" i="30" s="1"/>
  <c r="BR34" i="30" s="1"/>
  <c r="BW30" i="30"/>
  <c r="BW31" i="30" s="1"/>
  <c r="BY29" i="30"/>
  <c r="BY30" i="30" s="1"/>
  <c r="BY31" i="30" s="1"/>
  <c r="AX79" i="30"/>
  <c r="AX80" i="30" s="1"/>
  <c r="AX81" i="30" s="1"/>
  <c r="AX82" i="30" s="1"/>
  <c r="AX83" i="30" s="1"/>
  <c r="AX84" i="30" s="1"/>
  <c r="AX85" i="30" s="1"/>
  <c r="AX76" i="30"/>
  <c r="BI23" i="30"/>
  <c r="BI24" i="30" s="1"/>
  <c r="BD29" i="30"/>
  <c r="BZ79" i="30" l="1"/>
  <c r="BZ80" i="30" s="1"/>
  <c r="BZ81" i="30" s="1"/>
  <c r="BZ76" i="30"/>
  <c r="AI73" i="30"/>
  <c r="AI74" i="30" s="1"/>
  <c r="AL72" i="30"/>
  <c r="AL73" i="30" s="1"/>
  <c r="AL74" i="30" s="1"/>
  <c r="BS13" i="30"/>
  <c r="BS14" i="30" s="1"/>
  <c r="BS15" i="30" s="1"/>
  <c r="BS16" i="30" s="1"/>
  <c r="BS17" i="30" s="1"/>
  <c r="BS18" i="30" s="1"/>
  <c r="BS20" i="30" s="1"/>
  <c r="BS33" i="30" s="1"/>
  <c r="BS34" i="30" s="1"/>
  <c r="BT12" i="30"/>
  <c r="BV82" i="30"/>
  <c r="BV83" i="30" s="1"/>
  <c r="BV84" i="30" s="1"/>
  <c r="BV85" i="30" s="1"/>
  <c r="BR21" i="30"/>
  <c r="CA66" i="30"/>
  <c r="CB66" i="30" s="1"/>
  <c r="CB67" i="30" s="1"/>
  <c r="CB77" i="30" s="1"/>
  <c r="CB79" i="30" s="1"/>
  <c r="CB80" i="30" s="1"/>
  <c r="CB81" i="30" s="1"/>
  <c r="BY67" i="30"/>
  <c r="BY77" i="30" s="1"/>
  <c r="BW79" i="30"/>
  <c r="BW80" i="30" s="1"/>
  <c r="BW81" i="30" s="1"/>
  <c r="BW82" i="30" s="1"/>
  <c r="BW83" i="30" s="1"/>
  <c r="BW84" i="30" s="1"/>
  <c r="BW85" i="30" s="1"/>
  <c r="BW76" i="30"/>
  <c r="BT10" i="30"/>
  <c r="BS9" i="30"/>
  <c r="BT88" i="30"/>
  <c r="BU87" i="30"/>
  <c r="BD30" i="30"/>
  <c r="BD31" i="30" s="1"/>
  <c r="BF29" i="30"/>
  <c r="U22" i="30"/>
  <c r="U21" i="30"/>
  <c r="AL76" i="30"/>
  <c r="AL77" i="30" s="1"/>
  <c r="Q13" i="30"/>
  <c r="Q14" i="30" s="1"/>
  <c r="Q15" i="30" s="1"/>
  <c r="Q16" i="30" s="1"/>
  <c r="Q17" i="30" s="1"/>
  <c r="Q18" i="30" s="1"/>
  <c r="Q20" i="30" s="1"/>
  <c r="CC66" i="30" l="1"/>
  <c r="CA67" i="30"/>
  <c r="CA77" i="30" s="1"/>
  <c r="BS21" i="30"/>
  <c r="BU88" i="30"/>
  <c r="BV87" i="30"/>
  <c r="BX82" i="30"/>
  <c r="BX83" i="30" s="1"/>
  <c r="BX84" i="30" s="1"/>
  <c r="BX85" i="30" s="1"/>
  <c r="BT9" i="30"/>
  <c r="BU10" i="30"/>
  <c r="BY79" i="30"/>
  <c r="BY80" i="30" s="1"/>
  <c r="BY81" i="30" s="1"/>
  <c r="BY82" i="30" s="1"/>
  <c r="BY83" i="30" s="1"/>
  <c r="BY84" i="30" s="1"/>
  <c r="BY85" i="30" s="1"/>
  <c r="BY76" i="30"/>
  <c r="BU12" i="30"/>
  <c r="BT13" i="30"/>
  <c r="BT14" i="30" s="1"/>
  <c r="BT15" i="30" s="1"/>
  <c r="BT16" i="30" s="1"/>
  <c r="BT17" i="30" s="1"/>
  <c r="BT18" i="30" s="1"/>
  <c r="BT20" i="30" s="1"/>
  <c r="BT33" i="30" s="1"/>
  <c r="BT34" i="30" s="1"/>
  <c r="N79" i="17"/>
  <c r="BF30" i="30"/>
  <c r="BF31" i="30" s="1"/>
  <c r="BH29" i="30"/>
  <c r="BH30" i="30" s="1"/>
  <c r="BH31" i="30" s="1"/>
  <c r="N78" i="17"/>
  <c r="Q22" i="30"/>
  <c r="P80" i="30"/>
  <c r="P81" i="30" s="1"/>
  <c r="P82" i="30" s="1"/>
  <c r="P83" i="30" s="1"/>
  <c r="P84" i="30" s="1"/>
  <c r="P85" i="30" s="1"/>
  <c r="BZ82" i="30" l="1"/>
  <c r="BZ83" i="30" s="1"/>
  <c r="BZ84" i="30" s="1"/>
  <c r="BZ85" i="30" s="1"/>
  <c r="CB82" i="30"/>
  <c r="CB83" i="30" s="1"/>
  <c r="CB84" i="30" s="1"/>
  <c r="CB85" i="30" s="1"/>
  <c r="BV12" i="30"/>
  <c r="BU13" i="30"/>
  <c r="BU14" i="30" s="1"/>
  <c r="BU15" i="30" s="1"/>
  <c r="BU16" i="30" s="1"/>
  <c r="BU17" i="30" s="1"/>
  <c r="BU18" i="30" s="1"/>
  <c r="BU20" i="30" s="1"/>
  <c r="BU33" i="30" s="1"/>
  <c r="BU34" i="30" s="1"/>
  <c r="BV10" i="30"/>
  <c r="BU9" i="30"/>
  <c r="CA79" i="30"/>
  <c r="CA80" i="30" s="1"/>
  <c r="CA81" i="30" s="1"/>
  <c r="CA82" i="30" s="1"/>
  <c r="CA83" i="30" s="1"/>
  <c r="CA84" i="30" s="1"/>
  <c r="CA85" i="30" s="1"/>
  <c r="CA76" i="30"/>
  <c r="BT21" i="30"/>
  <c r="BV88" i="30"/>
  <c r="BW87" i="30"/>
  <c r="CD66" i="30"/>
  <c r="CC67" i="30"/>
  <c r="CC77" i="30" s="1"/>
  <c r="BV13" i="30" l="1"/>
  <c r="BV14" i="30" s="1"/>
  <c r="BV15" i="30" s="1"/>
  <c r="BV16" i="30" s="1"/>
  <c r="BV17" i="30" s="1"/>
  <c r="BV18" i="30" s="1"/>
  <c r="BV20" i="30" s="1"/>
  <c r="BV33" i="30" s="1"/>
  <c r="BV34" i="30" s="1"/>
  <c r="BW12" i="30"/>
  <c r="CC79" i="30"/>
  <c r="CC80" i="30" s="1"/>
  <c r="CC81" i="30" s="1"/>
  <c r="CC82" i="30" s="1"/>
  <c r="CC83" i="30" s="1"/>
  <c r="CC84" i="30" s="1"/>
  <c r="CC85" i="30" s="1"/>
  <c r="BV9" i="30"/>
  <c r="BW10" i="30"/>
  <c r="CD67" i="30"/>
  <c r="CD77" i="30" s="1"/>
  <c r="BX87" i="30"/>
  <c r="BW88" i="30"/>
  <c r="BU21" i="30"/>
  <c r="AX88" i="30"/>
  <c r="AX9" i="30"/>
  <c r="BX10" i="30" l="1"/>
  <c r="BW9" i="30"/>
  <c r="BW13" i="30"/>
  <c r="BW14" i="30" s="1"/>
  <c r="BW15" i="30" s="1"/>
  <c r="BW16" i="30" s="1"/>
  <c r="BW17" i="30" s="1"/>
  <c r="BW18" i="30" s="1"/>
  <c r="BW20" i="30" s="1"/>
  <c r="BW33" i="30" s="1"/>
  <c r="BW34" i="30" s="1"/>
  <c r="BX12" i="30"/>
  <c r="BY87" i="30"/>
  <c r="BX88" i="30"/>
  <c r="CD79" i="30"/>
  <c r="CD80" i="30" s="1"/>
  <c r="CD81" i="30" s="1"/>
  <c r="CD82" i="30" s="1"/>
  <c r="CD83" i="30" s="1"/>
  <c r="CD84" i="30" s="1"/>
  <c r="CD85" i="30" s="1"/>
  <c r="BV21" i="30"/>
  <c r="BY10" i="30" l="1"/>
  <c r="BX9" i="30"/>
  <c r="BZ87" i="30"/>
  <c r="BY88" i="30"/>
  <c r="BY12" i="30"/>
  <c r="BX13" i="30"/>
  <c r="BX14" i="30" s="1"/>
  <c r="BX15" i="30" s="1"/>
  <c r="BX16" i="30" s="1"/>
  <c r="BX17" i="30" s="1"/>
  <c r="BX18" i="30" s="1"/>
  <c r="BX20" i="30" s="1"/>
  <c r="BX33" i="30" s="1"/>
  <c r="BX34" i="30" s="1"/>
  <c r="BW21" i="30"/>
  <c r="CA87" i="30" l="1"/>
  <c r="BZ88" i="30"/>
  <c r="BY13" i="30"/>
  <c r="BY14" i="30" s="1"/>
  <c r="BY15" i="30" s="1"/>
  <c r="BY16" i="30" s="1"/>
  <c r="BY17" i="30" s="1"/>
  <c r="BY18" i="30" s="1"/>
  <c r="BY20" i="30" s="1"/>
  <c r="BY33" i="30" s="1"/>
  <c r="BY34" i="30" s="1"/>
  <c r="BZ12" i="30"/>
  <c r="BX21" i="30"/>
  <c r="BY9" i="30"/>
  <c r="BZ10" i="30"/>
  <c r="CA10" i="30" l="1"/>
  <c r="BZ9" i="30"/>
  <c r="BZ13" i="30"/>
  <c r="BZ14" i="30" s="1"/>
  <c r="BZ15" i="30" s="1"/>
  <c r="BZ16" i="30" s="1"/>
  <c r="BZ17" i="30" s="1"/>
  <c r="BZ18" i="30" s="1"/>
  <c r="BZ20" i="30" s="1"/>
  <c r="BZ33" i="30" s="1"/>
  <c r="BZ34" i="30" s="1"/>
  <c r="CA12" i="30"/>
  <c r="BY21" i="30"/>
  <c r="CB87" i="30"/>
  <c r="CA88" i="30"/>
  <c r="BZ21" i="30" l="1"/>
  <c r="CB88" i="30"/>
  <c r="CC87" i="30"/>
  <c r="CA13" i="30"/>
  <c r="CA14" i="30" s="1"/>
  <c r="CA15" i="30" s="1"/>
  <c r="CA16" i="30" s="1"/>
  <c r="CA17" i="30" s="1"/>
  <c r="CA18" i="30" s="1"/>
  <c r="CA20" i="30" s="1"/>
  <c r="CA33" i="30" s="1"/>
  <c r="CA34" i="30" s="1"/>
  <c r="CB12" i="30"/>
  <c r="CB10" i="30"/>
  <c r="CA9" i="30"/>
  <c r="CB13" i="30" l="1"/>
  <c r="CB14" i="30" s="1"/>
  <c r="CB15" i="30" s="1"/>
  <c r="CB16" i="30" s="1"/>
  <c r="CB17" i="30" s="1"/>
  <c r="CB18" i="30" s="1"/>
  <c r="CB20" i="30" s="1"/>
  <c r="CB33" i="30" s="1"/>
  <c r="CB34" i="30" s="1"/>
  <c r="CC12" i="30"/>
  <c r="CB9" i="30"/>
  <c r="CC10" i="30"/>
  <c r="CC88" i="30"/>
  <c r="CD87" i="30"/>
  <c r="CD10" i="30" l="1"/>
  <c r="CC9" i="30"/>
  <c r="CC13" i="30"/>
  <c r="CC14" i="30" s="1"/>
  <c r="CC15" i="30" s="1"/>
  <c r="CC16" i="30" s="1"/>
  <c r="CC17" i="30" s="1"/>
  <c r="CC18" i="30" s="1"/>
  <c r="CC20" i="30" s="1"/>
  <c r="CD12" i="30"/>
  <c r="CD88" i="30"/>
  <c r="CD13" i="30" l="1"/>
  <c r="CD14" i="30" s="1"/>
  <c r="CD15" i="30" s="1"/>
  <c r="CD16" i="30" s="1"/>
  <c r="CD17" i="30" s="1"/>
  <c r="CD18" i="30" s="1"/>
  <c r="CD20" i="30" s="1"/>
  <c r="CC33" i="30"/>
  <c r="CC34" i="30" s="1"/>
  <c r="CD9" i="30"/>
  <c r="CD33" i="30" l="1"/>
  <c r="CD34" i="30" s="1"/>
  <c r="AA49" i="30" l="1"/>
  <c r="J13" i="30"/>
  <c r="I13" i="30"/>
  <c r="I14" i="30" s="1"/>
  <c r="I15" i="30" s="1"/>
  <c r="I16" i="30" s="1"/>
  <c r="I17" i="30" s="1"/>
  <c r="I18" i="30" s="1"/>
  <c r="I20" i="30" s="1"/>
  <c r="G80" i="30"/>
  <c r="G81" i="30" s="1"/>
  <c r="G82" i="30" s="1"/>
  <c r="G83" i="30" s="1"/>
  <c r="G84" i="30" s="1"/>
  <c r="G85" i="30" s="1"/>
  <c r="H67" i="30"/>
  <c r="H77" i="30" s="1"/>
  <c r="BA75" i="30"/>
  <c r="BC75" i="30" s="1"/>
  <c r="BE75" i="30" s="1"/>
  <c r="BB66" i="30"/>
  <c r="AY12" i="30"/>
  <c r="AZ12" i="30" s="1"/>
  <c r="AY87" i="30"/>
  <c r="AX13" i="30"/>
  <c r="AX14" i="30" s="1"/>
  <c r="AX15" i="30" s="1"/>
  <c r="AX16" i="30" s="1"/>
  <c r="AX17" i="30" s="1"/>
  <c r="AX18" i="30" s="1"/>
  <c r="AX20" i="30" s="1"/>
  <c r="Q58" i="30"/>
  <c r="Q59" i="30" s="1"/>
  <c r="Q60" i="30" s="1"/>
  <c r="Q66" i="30" s="1"/>
  <c r="Q67" i="30" s="1"/>
  <c r="Q77" i="30" s="1"/>
  <c r="Y13" i="30"/>
  <c r="Y14" i="30" s="1"/>
  <c r="Y15" i="30" s="1"/>
  <c r="Y16" i="30" s="1"/>
  <c r="Y17" i="30" s="1"/>
  <c r="Y18" i="30" s="1"/>
  <c r="Y20" i="30" s="1"/>
  <c r="N13" i="30"/>
  <c r="N14" i="30" s="1"/>
  <c r="N15" i="30" s="1"/>
  <c r="N16" i="30" s="1"/>
  <c r="N17" i="30" s="1"/>
  <c r="N18" i="30" s="1"/>
  <c r="N20" i="30" s="1"/>
  <c r="M13" i="30"/>
  <c r="AB8" i="30"/>
  <c r="J67" i="30"/>
  <c r="AA1" i="30"/>
  <c r="W21" i="30"/>
  <c r="AC65" i="30"/>
  <c r="AC67" i="30" s="1"/>
  <c r="AC77" i="30" s="1"/>
  <c r="AC76" i="30" s="1"/>
  <c r="AJ77" i="30"/>
  <c r="AI65" i="30"/>
  <c r="Z65" i="30"/>
  <c r="W65" i="30"/>
  <c r="AG13" i="30"/>
  <c r="AG8" i="30"/>
  <c r="L48" i="17"/>
  <c r="L49" i="17" s="1"/>
  <c r="L51" i="17" s="1"/>
  <c r="L52" i="17" s="1"/>
  <c r="L53" i="17" s="1"/>
  <c r="L56" i="17" s="1"/>
  <c r="L59" i="17" s="1"/>
  <c r="F60" i="17"/>
  <c r="F61" i="17" s="1"/>
  <c r="F62" i="17" s="1"/>
  <c r="F63" i="17" s="1"/>
  <c r="F64" i="17" s="1"/>
  <c r="F65" i="17" s="1"/>
  <c r="F66" i="17" s="1"/>
  <c r="F67" i="17" s="1"/>
  <c r="F68" i="17" s="1"/>
  <c r="F69" i="17" s="1"/>
  <c r="F70" i="17" s="1"/>
  <c r="F71" i="17" s="1"/>
  <c r="F72" i="17" s="1"/>
  <c r="F15" i="17"/>
  <c r="F16" i="17" s="1"/>
  <c r="F17" i="17" s="1"/>
  <c r="F18" i="17" s="1"/>
  <c r="F19" i="17" s="1"/>
  <c r="F20" i="17" s="1"/>
  <c r="F21" i="17" s="1"/>
  <c r="F22" i="17" s="1"/>
  <c r="F23" i="17" s="1"/>
  <c r="F24" i="17" s="1"/>
  <c r="F25" i="17" s="1"/>
  <c r="F26" i="17" s="1"/>
  <c r="F29" i="17" s="1"/>
  <c r="F31" i="17" s="1"/>
  <c r="F32" i="17" s="1"/>
  <c r="F33" i="17" s="1"/>
  <c r="M8" i="17"/>
  <c r="M9" i="17" s="1"/>
  <c r="M10" i="17" s="1"/>
  <c r="M11" i="17" s="1"/>
  <c r="M12" i="17" s="1"/>
  <c r="L15" i="17"/>
  <c r="L16" i="17" s="1"/>
  <c r="L17" i="17" s="1"/>
  <c r="L18" i="17" s="1"/>
  <c r="L19" i="17" s="1"/>
  <c r="L20" i="17" s="1"/>
  <c r="L21" i="17" s="1"/>
  <c r="L22" i="17" s="1"/>
  <c r="L23" i="17" s="1"/>
  <c r="L24" i="17" s="1"/>
  <c r="L25" i="17" s="1"/>
  <c r="L26" i="17" s="1"/>
  <c r="K15" i="17"/>
  <c r="K16" i="17" s="1"/>
  <c r="K17" i="17" s="1"/>
  <c r="K18" i="17" s="1"/>
  <c r="K19" i="17" s="1"/>
  <c r="K20" i="17" s="1"/>
  <c r="K21" i="17" s="1"/>
  <c r="K22" i="17" s="1"/>
  <c r="K23" i="17" s="1"/>
  <c r="K24" i="17" s="1"/>
  <c r="K25" i="17" s="1"/>
  <c r="K26" i="17" s="1"/>
  <c r="K29" i="17" s="1"/>
  <c r="K31" i="17" s="1"/>
  <c r="K32" i="17" s="1"/>
  <c r="K33" i="17" s="1"/>
  <c r="K35" i="17" s="1"/>
  <c r="K36" i="17" s="1"/>
  <c r="K37" i="17" s="1"/>
  <c r="K55" i="17"/>
  <c r="K60" i="17"/>
  <c r="K61" i="17" s="1"/>
  <c r="K62" i="17" s="1"/>
  <c r="K63" i="17" s="1"/>
  <c r="K64" i="17" s="1"/>
  <c r="K65" i="17" s="1"/>
  <c r="K66" i="17" s="1"/>
  <c r="K67" i="17" s="1"/>
  <c r="K68" i="17" s="1"/>
  <c r="K69" i="17" s="1"/>
  <c r="K70" i="17" s="1"/>
  <c r="K71" i="17" s="1"/>
  <c r="K72" i="17" s="1"/>
  <c r="J60" i="17"/>
  <c r="J61" i="17" s="1"/>
  <c r="J62" i="17" s="1"/>
  <c r="J63" i="17" s="1"/>
  <c r="J64" i="17" s="1"/>
  <c r="J65" i="17" s="1"/>
  <c r="J66" i="17" s="1"/>
  <c r="J67" i="17" s="1"/>
  <c r="J68" i="17" s="1"/>
  <c r="J69" i="17" s="1"/>
  <c r="J70" i="17" s="1"/>
  <c r="J71" i="17" s="1"/>
  <c r="J72" i="17" s="1"/>
  <c r="J15" i="17"/>
  <c r="J16" i="17" s="1"/>
  <c r="J17" i="17" s="1"/>
  <c r="J18" i="17" s="1"/>
  <c r="J19" i="17" s="1"/>
  <c r="J20" i="17" s="1"/>
  <c r="J21" i="17" s="1"/>
  <c r="J22" i="17" s="1"/>
  <c r="J23" i="17" s="1"/>
  <c r="J24" i="17" s="1"/>
  <c r="J25" i="17" s="1"/>
  <c r="J26" i="17" s="1"/>
  <c r="H60" i="17"/>
  <c r="H61" i="17" s="1"/>
  <c r="H62" i="17" s="1"/>
  <c r="H63" i="17" s="1"/>
  <c r="H64" i="17" s="1"/>
  <c r="H65" i="17" s="1"/>
  <c r="H66" i="17" s="1"/>
  <c r="H67" i="17" s="1"/>
  <c r="H68" i="17" s="1"/>
  <c r="H69" i="17" s="1"/>
  <c r="H70" i="17" s="1"/>
  <c r="H71" i="17" s="1"/>
  <c r="H72" i="17" s="1"/>
  <c r="G60" i="17"/>
  <c r="G61" i="17" s="1"/>
  <c r="G62" i="17" s="1"/>
  <c r="G63" i="17" s="1"/>
  <c r="G64" i="17" s="1"/>
  <c r="G65" i="17" s="1"/>
  <c r="G66" i="17" s="1"/>
  <c r="G67" i="17" s="1"/>
  <c r="G68" i="17" s="1"/>
  <c r="G69" i="17" s="1"/>
  <c r="G70" i="17" s="1"/>
  <c r="G71" i="17" s="1"/>
  <c r="G72" i="17" s="1"/>
  <c r="I15" i="17"/>
  <c r="I16" i="17" s="1"/>
  <c r="I17" i="17" s="1"/>
  <c r="I18" i="17" s="1"/>
  <c r="I19" i="17" s="1"/>
  <c r="I20" i="17" s="1"/>
  <c r="I21" i="17" s="1"/>
  <c r="I22" i="17" s="1"/>
  <c r="I23" i="17" s="1"/>
  <c r="I24" i="17" s="1"/>
  <c r="I25" i="17" s="1"/>
  <c r="I26" i="17" s="1"/>
  <c r="H15" i="17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G15" i="17"/>
  <c r="G16" i="17" s="1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I59" i="17"/>
  <c r="I60" i="17" s="1"/>
  <c r="I61" i="17" s="1"/>
  <c r="I62" i="17" s="1"/>
  <c r="I63" i="17" s="1"/>
  <c r="I64" i="17" s="1"/>
  <c r="I65" i="17" s="1"/>
  <c r="I66" i="17" s="1"/>
  <c r="I67" i="17" s="1"/>
  <c r="I68" i="17" s="1"/>
  <c r="I69" i="17" s="1"/>
  <c r="I70" i="17" s="1"/>
  <c r="I71" i="17" s="1"/>
  <c r="I72" i="17" s="1"/>
  <c r="H58" i="17"/>
  <c r="I58" i="17"/>
  <c r="J58" i="17"/>
  <c r="K58" i="17"/>
  <c r="L58" i="17"/>
  <c r="N58" i="17"/>
  <c r="G58" i="17"/>
  <c r="G27" i="17"/>
  <c r="H27" i="17"/>
  <c r="I27" i="17"/>
  <c r="J27" i="17"/>
  <c r="K27" i="17"/>
  <c r="L27" i="17"/>
  <c r="M27" i="17"/>
  <c r="O77" i="30"/>
  <c r="L17" i="30"/>
  <c r="N65" i="30"/>
  <c r="N67" i="30" s="1"/>
  <c r="N77" i="30" s="1"/>
  <c r="AN69" i="30"/>
  <c r="AN70" i="30" s="1"/>
  <c r="AL69" i="30"/>
  <c r="AL70" i="30" s="1"/>
  <c r="AJ69" i="30"/>
  <c r="AJ70" i="30" s="1"/>
  <c r="AB69" i="30"/>
  <c r="AB70" i="30" s="1"/>
  <c r="U69" i="30"/>
  <c r="U70" i="30" s="1"/>
  <c r="L69" i="30"/>
  <c r="L70" i="30" s="1"/>
  <c r="J69" i="30"/>
  <c r="J70" i="30" s="1"/>
  <c r="S58" i="30"/>
  <c r="S59" i="30" s="1"/>
  <c r="S60" i="30" s="1"/>
  <c r="S66" i="30" s="1"/>
  <c r="S67" i="30" s="1"/>
  <c r="S77" i="30" s="1"/>
  <c r="R58" i="30"/>
  <c r="R59" i="30" s="1"/>
  <c r="R60" i="30" s="1"/>
  <c r="R66" i="30" s="1"/>
  <c r="R67" i="30" s="1"/>
  <c r="R77" i="30" s="1"/>
  <c r="I58" i="30"/>
  <c r="I59" i="30" s="1"/>
  <c r="I60" i="30" s="1"/>
  <c r="I66" i="30" s="1"/>
  <c r="I67" i="30" s="1"/>
  <c r="I77" i="30" s="1"/>
  <c r="T57" i="30"/>
  <c r="V57" i="30" s="1"/>
  <c r="K57" i="30"/>
  <c r="K58" i="30" s="1"/>
  <c r="K55" i="30"/>
  <c r="I55" i="30"/>
  <c r="J54" i="30"/>
  <c r="J55" i="30" s="1"/>
  <c r="H54" i="30"/>
  <c r="H55" i="30" s="1"/>
  <c r="Q53" i="30"/>
  <c r="Q55" i="30" s="1"/>
  <c r="N43" i="30"/>
  <c r="K43" i="30"/>
  <c r="I43" i="30"/>
  <c r="J42" i="30"/>
  <c r="J43" i="30" s="1"/>
  <c r="H42" i="30"/>
  <c r="H43" i="30" s="1"/>
  <c r="R41" i="30"/>
  <c r="S41" i="30" s="1"/>
  <c r="S43" i="30" s="1"/>
  <c r="M41" i="30"/>
  <c r="M42" i="30" s="1"/>
  <c r="M43" i="30" s="1"/>
  <c r="AK29" i="30"/>
  <c r="AK30" i="30" s="1"/>
  <c r="AK31" i="30" s="1"/>
  <c r="R13" i="30"/>
  <c r="R14" i="30" s="1"/>
  <c r="R15" i="30" s="1"/>
  <c r="R16" i="30" s="1"/>
  <c r="R17" i="30" s="1"/>
  <c r="R18" i="30" s="1"/>
  <c r="R20" i="30" s="1"/>
  <c r="P13" i="30"/>
  <c r="P14" i="30" s="1"/>
  <c r="P15" i="30" s="1"/>
  <c r="P16" i="30" s="1"/>
  <c r="P17" i="30" s="1"/>
  <c r="P18" i="30" s="1"/>
  <c r="P20" i="30" s="1"/>
  <c r="P22" i="30" s="1"/>
  <c r="K13" i="30"/>
  <c r="K14" i="30" s="1"/>
  <c r="K15" i="30" s="1"/>
  <c r="K16" i="30" s="1"/>
  <c r="K17" i="30" s="1"/>
  <c r="K18" i="30" s="1"/>
  <c r="K20" i="30" s="1"/>
  <c r="S12" i="30"/>
  <c r="T12" i="30" s="1"/>
  <c r="T13" i="30" s="1"/>
  <c r="T14" i="30" s="1"/>
  <c r="T15" i="30" s="1"/>
  <c r="T16" i="30" s="1"/>
  <c r="T17" i="30" s="1"/>
  <c r="T18" i="30" s="1"/>
  <c r="T20" i="30" s="1"/>
  <c r="Z13" i="30"/>
  <c r="Z14" i="30" s="1"/>
  <c r="Z15" i="30" s="1"/>
  <c r="Z16" i="30" s="1"/>
  <c r="Z17" i="30" s="1"/>
  <c r="Z18" i="30" s="1"/>
  <c r="Z20" i="30" s="1"/>
  <c r="Z21" i="30" s="1"/>
  <c r="AD57" i="30"/>
  <c r="AF57" i="30" s="1"/>
  <c r="AH57" i="30" s="1"/>
  <c r="AH58" i="30" s="1"/>
  <c r="AH59" i="30" s="1"/>
  <c r="AH60" i="30" s="1"/>
  <c r="AH66" i="30" s="1"/>
  <c r="AH67" i="30" s="1"/>
  <c r="AH77" i="30" s="1"/>
  <c r="AA58" i="30"/>
  <c r="AA59" i="30" s="1"/>
  <c r="AA60" i="30" s="1"/>
  <c r="AA66" i="30" s="1"/>
  <c r="AA67" i="30" s="1"/>
  <c r="AA77" i="30" s="1"/>
  <c r="AC13" i="30"/>
  <c r="AC14" i="30" s="1"/>
  <c r="AC15" i="30" s="1"/>
  <c r="AC16" i="30" s="1"/>
  <c r="AC17" i="30" s="1"/>
  <c r="AC18" i="30" s="1"/>
  <c r="AC20" i="30" s="1"/>
  <c r="AK12" i="30"/>
  <c r="AE21" i="30"/>
  <c r="AE77" i="30"/>
  <c r="J75" i="30" l="1"/>
  <c r="L18" i="30"/>
  <c r="M14" i="30"/>
  <c r="AK13" i="30"/>
  <c r="AG14" i="30"/>
  <c r="AI67" i="30"/>
  <c r="W67" i="30"/>
  <c r="J14" i="30"/>
  <c r="F35" i="17"/>
  <c r="F36" i="17" s="1"/>
  <c r="F37" i="17" s="1"/>
  <c r="O12" i="30" s="1"/>
  <c r="O13" i="30" s="1"/>
  <c r="O14" i="30" s="1"/>
  <c r="O15" i="30" s="1"/>
  <c r="O16" i="30" s="1"/>
  <c r="O17" i="30" s="1"/>
  <c r="O18" i="30" s="1"/>
  <c r="O20" i="30" s="1"/>
  <c r="O33" i="30" s="1"/>
  <c r="O34" i="30" s="1"/>
  <c r="O38" i="30" s="1"/>
  <c r="O39" i="30" s="1"/>
  <c r="O40" i="30" s="1"/>
  <c r="O8" i="30"/>
  <c r="T58" i="30"/>
  <c r="T59" i="30" s="1"/>
  <c r="T60" i="30" s="1"/>
  <c r="T66" i="30" s="1"/>
  <c r="T67" i="30" s="1"/>
  <c r="T77" i="30" s="1"/>
  <c r="T79" i="30" s="1"/>
  <c r="T80" i="30" s="1"/>
  <c r="T81" i="30" s="1"/>
  <c r="T82" i="30" s="1"/>
  <c r="T83" i="30" s="1"/>
  <c r="T84" i="30" s="1"/>
  <c r="T85" i="30" s="1"/>
  <c r="AD12" i="30"/>
  <c r="AF12" i="30" s="1"/>
  <c r="AJ12" i="30" s="1"/>
  <c r="AB13" i="30"/>
  <c r="AB14" i="30" s="1"/>
  <c r="AB15" i="30" s="1"/>
  <c r="AB16" i="30" s="1"/>
  <c r="AB17" i="30" s="1"/>
  <c r="AB18" i="30" s="1"/>
  <c r="AB20" i="30" s="1"/>
  <c r="AB33" i="30" s="1"/>
  <c r="AB34" i="30" s="1"/>
  <c r="AB38" i="30" s="1"/>
  <c r="AB39" i="30" s="1"/>
  <c r="AB40" i="30" s="1"/>
  <c r="K59" i="30"/>
  <c r="K60" i="30" s="1"/>
  <c r="K66" i="30" s="1"/>
  <c r="K67" i="30" s="1"/>
  <c r="K77" i="30" s="1"/>
  <c r="S13" i="30"/>
  <c r="S14" i="30" s="1"/>
  <c r="S15" i="30" s="1"/>
  <c r="S16" i="30" s="1"/>
  <c r="S17" i="30" s="1"/>
  <c r="S18" i="30" s="1"/>
  <c r="S20" i="30" s="1"/>
  <c r="S33" i="30" s="1"/>
  <c r="S34" i="30" s="1"/>
  <c r="S38" i="30" s="1"/>
  <c r="S39" i="30" s="1"/>
  <c r="S40" i="30" s="1"/>
  <c r="BA77" i="30"/>
  <c r="BA79" i="30" s="1"/>
  <c r="BA80" i="30" s="1"/>
  <c r="BA81" i="30" s="1"/>
  <c r="BA82" i="30" s="1"/>
  <c r="BA83" i="30" s="1"/>
  <c r="BA84" i="30" s="1"/>
  <c r="BA85" i="30" s="1"/>
  <c r="AY9" i="30"/>
  <c r="AZ87" i="30"/>
  <c r="AY88" i="30"/>
  <c r="Z67" i="30"/>
  <c r="N33" i="30"/>
  <c r="N34" i="30" s="1"/>
  <c r="N38" i="30" s="1"/>
  <c r="N39" i="30" s="1"/>
  <c r="N40" i="30" s="1"/>
  <c r="Y33" i="30"/>
  <c r="Y34" i="30" s="1"/>
  <c r="Y38" i="30" s="1"/>
  <c r="Y39" i="30" s="1"/>
  <c r="Y40" i="30" s="1"/>
  <c r="Y21" i="30"/>
  <c r="T33" i="30"/>
  <c r="T34" i="30" s="1"/>
  <c r="T38" i="30" s="1"/>
  <c r="T39" i="30" s="1"/>
  <c r="T40" i="30" s="1"/>
  <c r="T21" i="30"/>
  <c r="K33" i="30"/>
  <c r="K34" i="30" s="1"/>
  <c r="K38" i="30" s="1"/>
  <c r="R33" i="30"/>
  <c r="R34" i="30" s="1"/>
  <c r="R38" i="30" s="1"/>
  <c r="R39" i="30" s="1"/>
  <c r="R40" i="30" s="1"/>
  <c r="AC22" i="30"/>
  <c r="AC21" i="30"/>
  <c r="I33" i="30"/>
  <c r="I34" i="30" s="1"/>
  <c r="I38" i="30" s="1"/>
  <c r="I39" i="30" s="1"/>
  <c r="I40" i="30" s="1"/>
  <c r="AX22" i="30"/>
  <c r="AX21" i="30"/>
  <c r="AL79" i="30"/>
  <c r="AL80" i="30" s="1"/>
  <c r="AL81" i="30" s="1"/>
  <c r="AL82" i="30" s="1"/>
  <c r="AL83" i="30" s="1"/>
  <c r="AL84" i="30" s="1"/>
  <c r="AL85" i="30" s="1"/>
  <c r="AY79" i="30"/>
  <c r="AY80" i="30" s="1"/>
  <c r="AY81" i="30" s="1"/>
  <c r="AY82" i="30" s="1"/>
  <c r="AY83" i="30" s="1"/>
  <c r="AY84" i="30" s="1"/>
  <c r="AY85" i="30" s="1"/>
  <c r="AY13" i="30"/>
  <c r="AY14" i="30" s="1"/>
  <c r="AY15" i="30" s="1"/>
  <c r="AY16" i="30" s="1"/>
  <c r="AY17" i="30" s="1"/>
  <c r="AY18" i="30" s="1"/>
  <c r="AY20" i="30" s="1"/>
  <c r="H79" i="30"/>
  <c r="H80" i="30" s="1"/>
  <c r="H81" i="30" s="1"/>
  <c r="H82" i="30" s="1"/>
  <c r="H83" i="30" s="1"/>
  <c r="H84" i="30" s="1"/>
  <c r="H85" i="30" s="1"/>
  <c r="O79" i="30"/>
  <c r="O80" i="30" s="1"/>
  <c r="O81" i="30" s="1"/>
  <c r="O82" i="30" s="1"/>
  <c r="O83" i="30" s="1"/>
  <c r="O84" i="30" s="1"/>
  <c r="O85" i="30" s="1"/>
  <c r="Q79" i="30"/>
  <c r="Q80" i="30" s="1"/>
  <c r="Q81" i="30" s="1"/>
  <c r="Q82" i="30" s="1"/>
  <c r="Q83" i="30" s="1"/>
  <c r="Q84" i="30" s="1"/>
  <c r="Q85" i="30" s="1"/>
  <c r="AA79" i="30"/>
  <c r="AA80" i="30" s="1"/>
  <c r="AA81" i="30" s="1"/>
  <c r="AA82" i="30" s="1"/>
  <c r="AA83" i="30" s="1"/>
  <c r="AA84" i="30" s="1"/>
  <c r="AA85" i="30" s="1"/>
  <c r="AA76" i="30"/>
  <c r="AH79" i="30"/>
  <c r="AH80" i="30" s="1"/>
  <c r="AH81" i="30" s="1"/>
  <c r="AH82" i="30" s="1"/>
  <c r="AH83" i="30" s="1"/>
  <c r="AH84" i="30" s="1"/>
  <c r="AH85" i="30" s="1"/>
  <c r="AH76" i="30"/>
  <c r="AE79" i="30"/>
  <c r="AE80" i="30" s="1"/>
  <c r="AE81" i="30" s="1"/>
  <c r="AE82" i="30" s="1"/>
  <c r="AE83" i="30" s="1"/>
  <c r="AE84" i="30" s="1"/>
  <c r="AE85" i="30" s="1"/>
  <c r="AE76" i="30"/>
  <c r="I79" i="30"/>
  <c r="I80" i="30" s="1"/>
  <c r="I81" i="30" s="1"/>
  <c r="I82" i="30" s="1"/>
  <c r="I83" i="30" s="1"/>
  <c r="I84" i="30" s="1"/>
  <c r="I85" i="30" s="1"/>
  <c r="R79" i="30"/>
  <c r="R80" i="30" s="1"/>
  <c r="R81" i="30" s="1"/>
  <c r="R82" i="30" s="1"/>
  <c r="R83" i="30" s="1"/>
  <c r="R84" i="30" s="1"/>
  <c r="R85" i="30" s="1"/>
  <c r="R89" i="30" s="1"/>
  <c r="AJ79" i="30"/>
  <c r="AJ76" i="30"/>
  <c r="S79" i="30"/>
  <c r="S80" i="30" s="1"/>
  <c r="S81" i="30" s="1"/>
  <c r="S82" i="30" s="1"/>
  <c r="S83" i="30" s="1"/>
  <c r="S84" i="30" s="1"/>
  <c r="S85" i="30" s="1"/>
  <c r="S76" i="30"/>
  <c r="AD58" i="30"/>
  <c r="AD59" i="30" s="1"/>
  <c r="AD60" i="30" s="1"/>
  <c r="AD66" i="30" s="1"/>
  <c r="AD67" i="30" s="1"/>
  <c r="AD77" i="30" s="1"/>
  <c r="R43" i="30"/>
  <c r="AZ67" i="30"/>
  <c r="AZ77" i="30" s="1"/>
  <c r="S53" i="30"/>
  <c r="AN12" i="30"/>
  <c r="AN13" i="30" s="1"/>
  <c r="AN14" i="30" s="1"/>
  <c r="AN15" i="30" s="1"/>
  <c r="AN16" i="30" s="1"/>
  <c r="AN17" i="30" s="1"/>
  <c r="AN18" i="30" s="1"/>
  <c r="AN20" i="30" s="1"/>
  <c r="L60" i="17"/>
  <c r="L61" i="17" s="1"/>
  <c r="L62" i="17" s="1"/>
  <c r="L63" i="17" s="1"/>
  <c r="L64" i="17" s="1"/>
  <c r="L65" i="17" s="1"/>
  <c r="L66" i="17" s="1"/>
  <c r="L67" i="17" s="1"/>
  <c r="L68" i="17" s="1"/>
  <c r="L69" i="17" s="1"/>
  <c r="L70" i="17" s="1"/>
  <c r="L71" i="17" s="1"/>
  <c r="L72" i="17" s="1"/>
  <c r="N59" i="17"/>
  <c r="J77" i="30"/>
  <c r="N79" i="30"/>
  <c r="N80" i="30" s="1"/>
  <c r="N81" i="30" s="1"/>
  <c r="N82" i="30" s="1"/>
  <c r="N83" i="30" s="1"/>
  <c r="N84" i="30" s="1"/>
  <c r="N85" i="30" s="1"/>
  <c r="N89" i="30" s="1"/>
  <c r="AH13" i="30"/>
  <c r="AN29" i="30"/>
  <c r="T41" i="30"/>
  <c r="V41" i="30" s="1"/>
  <c r="BC77" i="30"/>
  <c r="V12" i="30"/>
  <c r="V13" i="30" s="1"/>
  <c r="V14" i="30" s="1"/>
  <c r="V15" i="30" s="1"/>
  <c r="V16" i="30" s="1"/>
  <c r="V17" i="30" s="1"/>
  <c r="V18" i="30" s="1"/>
  <c r="V20" i="30" s="1"/>
  <c r="P41" i="30"/>
  <c r="P42" i="30" s="1"/>
  <c r="P43" i="30" s="1"/>
  <c r="AK57" i="30"/>
  <c r="AF58" i="30"/>
  <c r="AF59" i="30" s="1"/>
  <c r="AF60" i="30" s="1"/>
  <c r="AF66" i="30" s="1"/>
  <c r="AF67" i="30" s="1"/>
  <c r="AF77" i="30" s="1"/>
  <c r="AE33" i="30"/>
  <c r="Z33" i="30"/>
  <c r="Z35" i="30" s="1"/>
  <c r="V58" i="30"/>
  <c r="V59" i="30" s="1"/>
  <c r="V60" i="30" s="1"/>
  <c r="V66" i="30" s="1"/>
  <c r="V67" i="30" s="1"/>
  <c r="V77" i="30" s="1"/>
  <c r="X57" i="30"/>
  <c r="X58" i="30" s="1"/>
  <c r="X59" i="30" s="1"/>
  <c r="X60" i="30" s="1"/>
  <c r="X66" i="30" s="1"/>
  <c r="X67" i="30" s="1"/>
  <c r="X77" i="30" s="1"/>
  <c r="W22" i="30"/>
  <c r="AC79" i="30"/>
  <c r="AC80" i="30" s="1"/>
  <c r="AC81" i="30" s="1"/>
  <c r="AC82" i="30" s="1"/>
  <c r="AC83" i="30" s="1"/>
  <c r="AC84" i="30" s="1"/>
  <c r="AC85" i="30" s="1"/>
  <c r="BE77" i="30"/>
  <c r="BA12" i="30"/>
  <c r="AZ13" i="30"/>
  <c r="AZ14" i="30" s="1"/>
  <c r="AZ15" i="30" s="1"/>
  <c r="AZ16" i="30" s="1"/>
  <c r="AZ17" i="30" s="1"/>
  <c r="AZ18" i="30" s="1"/>
  <c r="AZ20" i="30" s="1"/>
  <c r="BB67" i="30"/>
  <c r="BB77" i="30" s="1"/>
  <c r="BD66" i="30"/>
  <c r="K39" i="30" l="1"/>
  <c r="AJ80" i="30"/>
  <c r="Z75" i="30"/>
  <c r="M15" i="30"/>
  <c r="J15" i="30"/>
  <c r="AG15" i="30"/>
  <c r="L20" i="30"/>
  <c r="W75" i="30"/>
  <c r="AE35" i="30"/>
  <c r="W77" i="30"/>
  <c r="AK14" i="30"/>
  <c r="AH14" i="30"/>
  <c r="AI77" i="30"/>
  <c r="T76" i="30"/>
  <c r="AF13" i="30"/>
  <c r="AF14" i="30" s="1"/>
  <c r="AF15" i="30" s="1"/>
  <c r="AF16" i="30" s="1"/>
  <c r="AF17" i="30" s="1"/>
  <c r="AF18" i="30" s="1"/>
  <c r="AF20" i="30" s="1"/>
  <c r="AF33" i="30" s="1"/>
  <c r="AF34" i="30" s="1"/>
  <c r="AF38" i="30" s="1"/>
  <c r="AF39" i="30" s="1"/>
  <c r="AF40" i="30" s="1"/>
  <c r="Z77" i="30"/>
  <c r="AN30" i="30"/>
  <c r="AN31" i="30" s="1"/>
  <c r="AP29" i="30"/>
  <c r="AP30" i="30" s="1"/>
  <c r="AP31" i="30" s="1"/>
  <c r="AD13" i="30"/>
  <c r="AD14" i="30" s="1"/>
  <c r="AD15" i="30" s="1"/>
  <c r="AD16" i="30" s="1"/>
  <c r="AD17" i="30" s="1"/>
  <c r="AD18" i="30" s="1"/>
  <c r="AD20" i="30" s="1"/>
  <c r="AD33" i="30" s="1"/>
  <c r="AD34" i="30" s="1"/>
  <c r="AD38" i="30" s="1"/>
  <c r="AD39" i="30" s="1"/>
  <c r="AD40" i="30" s="1"/>
  <c r="AB21" i="30"/>
  <c r="K79" i="30"/>
  <c r="K80" i="30" s="1"/>
  <c r="K81" i="30" s="1"/>
  <c r="K82" i="30" s="1"/>
  <c r="K83" i="30" s="1"/>
  <c r="K84" i="30" s="1"/>
  <c r="K85" i="30" s="1"/>
  <c r="K89" i="30" s="1"/>
  <c r="S21" i="30"/>
  <c r="BA76" i="30"/>
  <c r="BA87" i="30"/>
  <c r="AZ88" i="30"/>
  <c r="AZ9" i="30"/>
  <c r="AY33" i="30"/>
  <c r="AY34" i="30" s="1"/>
  <c r="AY21" i="30"/>
  <c r="AN22" i="30"/>
  <c r="AN33" i="30" s="1"/>
  <c r="AN34" i="30" s="1"/>
  <c r="AZ22" i="30"/>
  <c r="AZ21" i="30"/>
  <c r="V33" i="30"/>
  <c r="V34" i="30" s="1"/>
  <c r="V38" i="30" s="1"/>
  <c r="V39" i="30" s="1"/>
  <c r="V40" i="30" s="1"/>
  <c r="V21" i="30"/>
  <c r="AF79" i="30"/>
  <c r="AF80" i="30" s="1"/>
  <c r="AF81" i="30" s="1"/>
  <c r="AF82" i="30" s="1"/>
  <c r="AF83" i="30" s="1"/>
  <c r="AF84" i="30" s="1"/>
  <c r="AF85" i="30" s="1"/>
  <c r="AF89" i="30" s="1"/>
  <c r="AF76" i="30"/>
  <c r="AZ79" i="30"/>
  <c r="AZ80" i="30" s="1"/>
  <c r="AZ81" i="30" s="1"/>
  <c r="AZ82" i="30" s="1"/>
  <c r="AZ83" i="30" s="1"/>
  <c r="AZ84" i="30" s="1"/>
  <c r="AZ85" i="30" s="1"/>
  <c r="AZ76" i="30"/>
  <c r="AP12" i="30"/>
  <c r="AR12" i="30" s="1"/>
  <c r="BC79" i="30"/>
  <c r="BC80" i="30" s="1"/>
  <c r="BC81" i="30" s="1"/>
  <c r="BC82" i="30" s="1"/>
  <c r="BC83" i="30" s="1"/>
  <c r="BC84" i="30" s="1"/>
  <c r="BC85" i="30" s="1"/>
  <c r="BC76" i="30"/>
  <c r="X79" i="30"/>
  <c r="X76" i="30"/>
  <c r="AD79" i="30"/>
  <c r="AD80" i="30" s="1"/>
  <c r="AD81" i="30" s="1"/>
  <c r="AD82" i="30" s="1"/>
  <c r="AD83" i="30" s="1"/>
  <c r="AD84" i="30" s="1"/>
  <c r="AD85" i="30" s="1"/>
  <c r="AD76" i="30"/>
  <c r="BB79" i="30"/>
  <c r="BB80" i="30" s="1"/>
  <c r="BB81" i="30" s="1"/>
  <c r="BB82" i="30" s="1"/>
  <c r="BB83" i="30" s="1"/>
  <c r="BB84" i="30" s="1"/>
  <c r="BB85" i="30" s="1"/>
  <c r="BB76" i="30"/>
  <c r="V79" i="30"/>
  <c r="V80" i="30" s="1"/>
  <c r="V81" i="30" s="1"/>
  <c r="V82" i="30" s="1"/>
  <c r="V83" i="30" s="1"/>
  <c r="V84" i="30" s="1"/>
  <c r="V85" i="30" s="1"/>
  <c r="V76" i="30"/>
  <c r="BE79" i="30"/>
  <c r="BE80" i="30" s="1"/>
  <c r="BE81" i="30" s="1"/>
  <c r="BE82" i="30" s="1"/>
  <c r="BE83" i="30" s="1"/>
  <c r="BE84" i="30" s="1"/>
  <c r="BE85" i="30" s="1"/>
  <c r="BE76" i="30"/>
  <c r="T53" i="30"/>
  <c r="S55" i="30"/>
  <c r="T43" i="30"/>
  <c r="AL12" i="30"/>
  <c r="AJ13" i="30"/>
  <c r="AJ14" i="30" s="1"/>
  <c r="AJ15" i="30" s="1"/>
  <c r="AJ16" i="30" s="1"/>
  <c r="AJ17" i="30" s="1"/>
  <c r="AJ18" i="30" s="1"/>
  <c r="AJ20" i="30" s="1"/>
  <c r="M15" i="17"/>
  <c r="M16" i="17" s="1"/>
  <c r="M17" i="17" s="1"/>
  <c r="M18" i="17" s="1"/>
  <c r="M19" i="17" s="1"/>
  <c r="M20" i="17" s="1"/>
  <c r="M21" i="17" s="1"/>
  <c r="M22" i="17" s="1"/>
  <c r="M23" i="17" s="1"/>
  <c r="M24" i="17" s="1"/>
  <c r="M25" i="17" s="1"/>
  <c r="M26" i="17" s="1"/>
  <c r="N60" i="17"/>
  <c r="N61" i="17" s="1"/>
  <c r="N62" i="17" s="1"/>
  <c r="N63" i="17" s="1"/>
  <c r="N64" i="17" s="1"/>
  <c r="N65" i="17" s="1"/>
  <c r="N66" i="17" s="1"/>
  <c r="N67" i="17" s="1"/>
  <c r="N68" i="17" s="1"/>
  <c r="N69" i="17" s="1"/>
  <c r="N70" i="17" s="1"/>
  <c r="N71" i="17" s="1"/>
  <c r="N72" i="17" s="1"/>
  <c r="AK58" i="30"/>
  <c r="AK59" i="30" s="1"/>
  <c r="AK60" i="30" s="1"/>
  <c r="AK66" i="30" s="1"/>
  <c r="AK67" i="30" s="1"/>
  <c r="AK77" i="30" s="1"/>
  <c r="AO57" i="30"/>
  <c r="J79" i="30"/>
  <c r="J80" i="30" s="1"/>
  <c r="J81" i="30" s="1"/>
  <c r="J82" i="30" s="1"/>
  <c r="J83" i="30" s="1"/>
  <c r="J84" i="30" s="1"/>
  <c r="J85" i="30" s="1"/>
  <c r="W33" i="30"/>
  <c r="AE36" i="30"/>
  <c r="BB12" i="30"/>
  <c r="BA13" i="30"/>
  <c r="BA14" i="30" s="1"/>
  <c r="BA15" i="30" s="1"/>
  <c r="BA16" i="30" s="1"/>
  <c r="BA17" i="30" s="1"/>
  <c r="BA18" i="30" s="1"/>
  <c r="BA20" i="30" s="1"/>
  <c r="V43" i="30"/>
  <c r="Y41" i="30"/>
  <c r="BD67" i="30"/>
  <c r="BD77" i="30" s="1"/>
  <c r="BF66" i="30"/>
  <c r="BG66" i="30" s="1"/>
  <c r="BG67" i="30" s="1"/>
  <c r="BG77" i="30" s="1"/>
  <c r="BG76" i="30" s="1"/>
  <c r="Z36" i="30"/>
  <c r="AR13" i="30" l="1"/>
  <c r="AR14" i="30" s="1"/>
  <c r="AR15" i="30" s="1"/>
  <c r="AR16" i="30" s="1"/>
  <c r="AR17" i="30" s="1"/>
  <c r="AR18" i="30" s="1"/>
  <c r="AR20" i="30" s="1"/>
  <c r="AR22" i="30" s="1"/>
  <c r="AR33" i="30" s="1"/>
  <c r="AR34" i="30" s="1"/>
  <c r="AS12" i="30"/>
  <c r="K40" i="30"/>
  <c r="AH15" i="30"/>
  <c r="J16" i="30"/>
  <c r="Z76" i="30"/>
  <c r="AK15" i="30"/>
  <c r="M16" i="30"/>
  <c r="W35" i="30"/>
  <c r="AI76" i="30"/>
  <c r="AI20" i="30"/>
  <c r="W76" i="30"/>
  <c r="L33" i="30"/>
  <c r="Y22" i="30"/>
  <c r="AG16" i="30"/>
  <c r="AJ81" i="30"/>
  <c r="Z79" i="30"/>
  <c r="AF21" i="30"/>
  <c r="AD21" i="30"/>
  <c r="X80" i="30"/>
  <c r="X81" i="30" s="1"/>
  <c r="X82" i="30" s="1"/>
  <c r="X83" i="30" s="1"/>
  <c r="X84" i="30" s="1"/>
  <c r="X85" i="30" s="1"/>
  <c r="BA9" i="30"/>
  <c r="BB87" i="30"/>
  <c r="BA88" i="30"/>
  <c r="BA33" i="30"/>
  <c r="BA34" i="30" s="1"/>
  <c r="BA21" i="30"/>
  <c r="AJ33" i="30"/>
  <c r="AJ34" i="30" s="1"/>
  <c r="AJ38" i="30" s="1"/>
  <c r="AJ39" i="30" s="1"/>
  <c r="AJ40" i="30" s="1"/>
  <c r="AJ21" i="30"/>
  <c r="AP13" i="30"/>
  <c r="AP14" i="30" s="1"/>
  <c r="AP15" i="30" s="1"/>
  <c r="AP16" i="30" s="1"/>
  <c r="AP17" i="30" s="1"/>
  <c r="AP18" i="30" s="1"/>
  <c r="AP20" i="30" s="1"/>
  <c r="AP22" i="30" s="1"/>
  <c r="AP33" i="30" s="1"/>
  <c r="AP34" i="30" s="1"/>
  <c r="AK79" i="30"/>
  <c r="AK80" i="30" s="1"/>
  <c r="AK81" i="30" s="1"/>
  <c r="AK82" i="30" s="1"/>
  <c r="AK83" i="30" s="1"/>
  <c r="AK84" i="30" s="1"/>
  <c r="AK85" i="30" s="1"/>
  <c r="AK76" i="30"/>
  <c r="BD79" i="30"/>
  <c r="BD80" i="30" s="1"/>
  <c r="BD81" i="30" s="1"/>
  <c r="BD82" i="30" s="1"/>
  <c r="BD83" i="30" s="1"/>
  <c r="BD84" i="30" s="1"/>
  <c r="BD85" i="30" s="1"/>
  <c r="BD76" i="30"/>
  <c r="BG79" i="30"/>
  <c r="BG80" i="30" s="1"/>
  <c r="BG81" i="30" s="1"/>
  <c r="BG82" i="30" s="1"/>
  <c r="BG83" i="30" s="1"/>
  <c r="BG84" i="30" s="1"/>
  <c r="BG85" i="30" s="1"/>
  <c r="AL8" i="30"/>
  <c r="AL13" i="30"/>
  <c r="AO12" i="30"/>
  <c r="V53" i="30"/>
  <c r="T55" i="30"/>
  <c r="AO58" i="30"/>
  <c r="AO59" i="30" s="1"/>
  <c r="AO60" i="30" s="1"/>
  <c r="AO66" i="30" s="1"/>
  <c r="AO67" i="30" s="1"/>
  <c r="AO77" i="30" s="1"/>
  <c r="AP57" i="30"/>
  <c r="BB13" i="30"/>
  <c r="BB14" i="30" s="1"/>
  <c r="BB15" i="30" s="1"/>
  <c r="BB16" i="30" s="1"/>
  <c r="BB17" i="30" s="1"/>
  <c r="BB18" i="30" s="1"/>
  <c r="BB20" i="30" s="1"/>
  <c r="BC12" i="30"/>
  <c r="BF67" i="30"/>
  <c r="BF77" i="30" s="1"/>
  <c r="BH66" i="30"/>
  <c r="BI66" i="30" s="1"/>
  <c r="BI67" i="30" s="1"/>
  <c r="BI77" i="30" s="1"/>
  <c r="AG64" i="30"/>
  <c r="W36" i="30"/>
  <c r="Y43" i="30"/>
  <c r="AB41" i="30"/>
  <c r="AT12" i="30" l="1"/>
  <c r="AS13" i="30"/>
  <c r="AS14" i="30" s="1"/>
  <c r="AS15" i="30" s="1"/>
  <c r="AS16" i="30" s="1"/>
  <c r="AS17" i="30" s="1"/>
  <c r="AS18" i="30" s="1"/>
  <c r="AS20" i="30" s="1"/>
  <c r="AS33" i="30" s="1"/>
  <c r="AS34" i="30" s="1"/>
  <c r="AG17" i="30"/>
  <c r="M17" i="30"/>
  <c r="AL14" i="30"/>
  <c r="Z80" i="30"/>
  <c r="AI21" i="30"/>
  <c r="AI22" i="30"/>
  <c r="L35" i="30"/>
  <c r="J17" i="30"/>
  <c r="AJ82" i="30"/>
  <c r="AK16" i="30"/>
  <c r="AH16" i="30"/>
  <c r="BI79" i="30"/>
  <c r="BI80" i="30" s="1"/>
  <c r="BI81" i="30" s="1"/>
  <c r="BI82" i="30" s="1"/>
  <c r="BI83" i="30" s="1"/>
  <c r="BI84" i="30" s="1"/>
  <c r="BI85" i="30" s="1"/>
  <c r="BI76" i="30"/>
  <c r="BC87" i="30"/>
  <c r="BB88" i="30"/>
  <c r="BB9" i="30"/>
  <c r="BB22" i="30"/>
  <c r="BB21" i="30"/>
  <c r="AO79" i="30"/>
  <c r="AO80" i="30" s="1"/>
  <c r="AO81" i="30" s="1"/>
  <c r="AO82" i="30" s="1"/>
  <c r="AO83" i="30" s="1"/>
  <c r="AO84" i="30" s="1"/>
  <c r="AO85" i="30" s="1"/>
  <c r="BF79" i="30"/>
  <c r="BF80" i="30" s="1"/>
  <c r="BF81" i="30" s="1"/>
  <c r="BF82" i="30" s="1"/>
  <c r="BF83" i="30" s="1"/>
  <c r="BF84" i="30" s="1"/>
  <c r="BF85" i="30" s="1"/>
  <c r="BF76" i="30"/>
  <c r="V55" i="30"/>
  <c r="X53" i="30"/>
  <c r="AO13" i="30"/>
  <c r="AO14" i="30" s="1"/>
  <c r="AO15" i="30" s="1"/>
  <c r="AO16" i="30" s="1"/>
  <c r="AO17" i="30" s="1"/>
  <c r="AO18" i="30" s="1"/>
  <c r="AO20" i="30" s="1"/>
  <c r="AQ12" i="30"/>
  <c r="AR57" i="30"/>
  <c r="AP58" i="30"/>
  <c r="AP59" i="30" s="1"/>
  <c r="AP60" i="30" s="1"/>
  <c r="AP66" i="30" s="1"/>
  <c r="AP67" i="30" s="1"/>
  <c r="AP77" i="30" s="1"/>
  <c r="AD41" i="30"/>
  <c r="AB43" i="30"/>
  <c r="BD12" i="30"/>
  <c r="BC13" i="30"/>
  <c r="BC14" i="30" s="1"/>
  <c r="BC15" i="30" s="1"/>
  <c r="BC16" i="30" s="1"/>
  <c r="BC17" i="30" s="1"/>
  <c r="BC18" i="30" s="1"/>
  <c r="BC20" i="30" s="1"/>
  <c r="BH67" i="30"/>
  <c r="BH77" i="30" s="1"/>
  <c r="BJ66" i="30"/>
  <c r="BK66" i="30" s="1"/>
  <c r="BK67" i="30" s="1"/>
  <c r="BK77" i="30" s="1"/>
  <c r="BK79" i="30" s="1"/>
  <c r="BK80" i="30" s="1"/>
  <c r="BK81" i="30" s="1"/>
  <c r="BK82" i="30" s="1"/>
  <c r="BK83" i="30" s="1"/>
  <c r="BK84" i="30" s="1"/>
  <c r="BK85" i="30" s="1"/>
  <c r="AG65" i="30"/>
  <c r="AU12" i="30" l="1"/>
  <c r="AT13" i="30"/>
  <c r="AT14" i="30" s="1"/>
  <c r="AT15" i="30" s="1"/>
  <c r="AT16" i="30" s="1"/>
  <c r="AT17" i="30" s="1"/>
  <c r="AT18" i="30" s="1"/>
  <c r="AT20" i="30" s="1"/>
  <c r="AT33" i="30" s="1"/>
  <c r="AT34" i="30" s="1"/>
  <c r="AJ83" i="30"/>
  <c r="M18" i="30"/>
  <c r="J18" i="30"/>
  <c r="Z81" i="30"/>
  <c r="AH17" i="30"/>
  <c r="L36" i="30"/>
  <c r="AK17" i="30"/>
  <c r="AL15" i="30"/>
  <c r="AI75" i="30"/>
  <c r="AG18" i="30"/>
  <c r="BC9" i="30"/>
  <c r="BD87" i="30"/>
  <c r="BC88" i="30"/>
  <c r="BC33" i="30"/>
  <c r="BC34" i="30" s="1"/>
  <c r="BC21" i="30"/>
  <c r="AO33" i="30"/>
  <c r="AO34" i="30" s="1"/>
  <c r="AO38" i="30" s="1"/>
  <c r="AO39" i="30" s="1"/>
  <c r="AO40" i="30" s="1"/>
  <c r="AP79" i="30"/>
  <c r="AP80" i="30" s="1"/>
  <c r="AP81" i="30" s="1"/>
  <c r="AP82" i="30" s="1"/>
  <c r="AP83" i="30" s="1"/>
  <c r="AP84" i="30" s="1"/>
  <c r="AP85" i="30" s="1"/>
  <c r="BH79" i="30"/>
  <c r="BH80" i="30" s="1"/>
  <c r="BH81" i="30" s="1"/>
  <c r="BH82" i="30" s="1"/>
  <c r="BH83" i="30" s="1"/>
  <c r="BH84" i="30" s="1"/>
  <c r="BH85" i="30" s="1"/>
  <c r="BH76" i="30"/>
  <c r="AQ13" i="30"/>
  <c r="AQ14" i="30" s="1"/>
  <c r="AQ15" i="30" s="1"/>
  <c r="AQ16" i="30" s="1"/>
  <c r="AQ17" i="30" s="1"/>
  <c r="AQ18" i="30" s="1"/>
  <c r="AQ20" i="30" s="1"/>
  <c r="X55" i="30"/>
  <c r="AA53" i="30"/>
  <c r="AR58" i="30"/>
  <c r="AR59" i="30" s="1"/>
  <c r="AR60" i="30" s="1"/>
  <c r="AR66" i="30" s="1"/>
  <c r="BD13" i="30"/>
  <c r="BD14" i="30" s="1"/>
  <c r="BD15" i="30" s="1"/>
  <c r="BD16" i="30" s="1"/>
  <c r="BD17" i="30" s="1"/>
  <c r="BD18" i="30" s="1"/>
  <c r="BD20" i="30" s="1"/>
  <c r="BE12" i="30"/>
  <c r="BJ67" i="30"/>
  <c r="BJ77" i="30" s="1"/>
  <c r="BJ76" i="30" s="1"/>
  <c r="BL66" i="30"/>
  <c r="AG67" i="30"/>
  <c r="AF41" i="30"/>
  <c r="AD43" i="30"/>
  <c r="AR67" i="30" l="1"/>
  <c r="AR77" i="30" s="1"/>
  <c r="AT66" i="30"/>
  <c r="AV12" i="30"/>
  <c r="AV13" i="30" s="1"/>
  <c r="AV14" i="30" s="1"/>
  <c r="AV15" i="30" s="1"/>
  <c r="AV16" i="30" s="1"/>
  <c r="AV17" i="30" s="1"/>
  <c r="AV18" i="30" s="1"/>
  <c r="AV20" i="30" s="1"/>
  <c r="AV33" i="30" s="1"/>
  <c r="AV34" i="30" s="1"/>
  <c r="AU13" i="30"/>
  <c r="AU14" i="30" s="1"/>
  <c r="AU15" i="30" s="1"/>
  <c r="AU16" i="30" s="1"/>
  <c r="AU17" i="30" s="1"/>
  <c r="AU18" i="30" s="1"/>
  <c r="AU20" i="30" s="1"/>
  <c r="AU33" i="30" s="1"/>
  <c r="AU34" i="30" s="1"/>
  <c r="AG20" i="30"/>
  <c r="AH18" i="30"/>
  <c r="AG75" i="30"/>
  <c r="AG77" i="30" s="1"/>
  <c r="J20" i="30"/>
  <c r="M20" i="30"/>
  <c r="Z82" i="30"/>
  <c r="AK18" i="30"/>
  <c r="AL16" i="30"/>
  <c r="AJ84" i="30"/>
  <c r="BE87" i="30"/>
  <c r="BD88" i="30"/>
  <c r="BD9" i="30"/>
  <c r="BD22" i="30"/>
  <c r="BD21" i="30"/>
  <c r="AQ33" i="30"/>
  <c r="AQ34" i="30" s="1"/>
  <c r="AQ38" i="30" s="1"/>
  <c r="AQ39" i="30" s="1"/>
  <c r="AQ40" i="30" s="1"/>
  <c r="BJ79" i="30"/>
  <c r="BJ80" i="30" s="1"/>
  <c r="BJ81" i="30" s="1"/>
  <c r="BJ82" i="30" s="1"/>
  <c r="BJ83" i="30" s="1"/>
  <c r="BJ84" i="30" s="1"/>
  <c r="BJ85" i="30" s="1"/>
  <c r="AA55" i="30"/>
  <c r="AD53" i="30"/>
  <c r="BE13" i="30"/>
  <c r="BE14" i="30" s="1"/>
  <c r="BE15" i="30" s="1"/>
  <c r="BE16" i="30" s="1"/>
  <c r="BE17" i="30" s="1"/>
  <c r="BE18" i="30" s="1"/>
  <c r="BE20" i="30" s="1"/>
  <c r="BF12" i="30"/>
  <c r="BL67" i="30"/>
  <c r="BL77" i="30" s="1"/>
  <c r="BM66" i="30"/>
  <c r="AF43" i="30"/>
  <c r="AJ41" i="30"/>
  <c r="AE22" i="30" l="1"/>
  <c r="AU66" i="30"/>
  <c r="AT67" i="30"/>
  <c r="AT77" i="30" s="1"/>
  <c r="AT79" i="30" s="1"/>
  <c r="AT80" i="30" s="1"/>
  <c r="AT81" i="30" s="1"/>
  <c r="AT82" i="30" s="1"/>
  <c r="AT83" i="30" s="1"/>
  <c r="AT84" i="30" s="1"/>
  <c r="AT85" i="30" s="1"/>
  <c r="AJ85" i="30"/>
  <c r="Z83" i="30"/>
  <c r="M22" i="30"/>
  <c r="AH20" i="30"/>
  <c r="AG76" i="30"/>
  <c r="AK20" i="30"/>
  <c r="AG21" i="30"/>
  <c r="AG33" i="30"/>
  <c r="AL17" i="30"/>
  <c r="J33" i="30"/>
  <c r="BE9" i="30"/>
  <c r="BF87" i="30"/>
  <c r="BE88" i="30"/>
  <c r="BE33" i="30"/>
  <c r="BE34" i="30" s="1"/>
  <c r="BE21" i="30"/>
  <c r="BL79" i="30"/>
  <c r="BL80" i="30" s="1"/>
  <c r="BL81" i="30" s="1"/>
  <c r="BL82" i="30" s="1"/>
  <c r="BL83" i="30" s="1"/>
  <c r="BL84" i="30" s="1"/>
  <c r="BL85" i="30" s="1"/>
  <c r="AD55" i="30"/>
  <c r="AF53" i="30"/>
  <c r="AG79" i="30"/>
  <c r="AL41" i="30"/>
  <c r="AJ43" i="30"/>
  <c r="BG12" i="30"/>
  <c r="BF13" i="30"/>
  <c r="BF14" i="30" s="1"/>
  <c r="BF15" i="30" s="1"/>
  <c r="BF16" i="30" s="1"/>
  <c r="BF17" i="30" s="1"/>
  <c r="BF18" i="30" s="1"/>
  <c r="BF20" i="30" s="1"/>
  <c r="BF33" i="30" s="1"/>
  <c r="BF34" i="30" s="1"/>
  <c r="BM67" i="30"/>
  <c r="BM77" i="30" s="1"/>
  <c r="BN66" i="30"/>
  <c r="BN67" i="30" s="1"/>
  <c r="BN77" i="30" s="1"/>
  <c r="AV66" i="30" l="1"/>
  <c r="AV67" i="30" s="1"/>
  <c r="AV77" i="30" s="1"/>
  <c r="AV79" i="30" s="1"/>
  <c r="AV80" i="30" s="1"/>
  <c r="AV81" i="30" s="1"/>
  <c r="AV82" i="30" s="1"/>
  <c r="AV83" i="30" s="1"/>
  <c r="AV84" i="30" s="1"/>
  <c r="AV85" i="30" s="1"/>
  <c r="AU67" i="30"/>
  <c r="AU77" i="30" s="1"/>
  <c r="AU79" i="30" s="1"/>
  <c r="AU80" i="30" s="1"/>
  <c r="AU81" i="30" s="1"/>
  <c r="AU82" i="30" s="1"/>
  <c r="AU83" i="30" s="1"/>
  <c r="AU84" i="30" s="1"/>
  <c r="AU85" i="30" s="1"/>
  <c r="AG35" i="30"/>
  <c r="AH22" i="30"/>
  <c r="AH21" i="30"/>
  <c r="J34" i="30"/>
  <c r="L89" i="30"/>
  <c r="Z84" i="30"/>
  <c r="AL18" i="30"/>
  <c r="AK22" i="30"/>
  <c r="AK21" i="30"/>
  <c r="BG87" i="30"/>
  <c r="BF88" i="30"/>
  <c r="BF9" i="30"/>
  <c r="BF21" i="30"/>
  <c r="BN79" i="30"/>
  <c r="BN80" i="30" s="1"/>
  <c r="BN81" i="30" s="1"/>
  <c r="BN82" i="30" s="1"/>
  <c r="BN83" i="30" s="1"/>
  <c r="BN84" i="30" s="1"/>
  <c r="BN85" i="30" s="1"/>
  <c r="BM79" i="30"/>
  <c r="BM80" i="30" s="1"/>
  <c r="BM81" i="30" s="1"/>
  <c r="BM82" i="30" s="1"/>
  <c r="BM83" i="30" s="1"/>
  <c r="BM84" i="30" s="1"/>
  <c r="BM85" i="30" s="1"/>
  <c r="AH53" i="30"/>
  <c r="AF55" i="30"/>
  <c r="BH12" i="30"/>
  <c r="BG13" i="30"/>
  <c r="BG14" i="30" s="1"/>
  <c r="BG15" i="30" s="1"/>
  <c r="BG16" i="30" s="1"/>
  <c r="BG17" i="30" s="1"/>
  <c r="BG18" i="30" s="1"/>
  <c r="BG20" i="30" s="1"/>
  <c r="AG80" i="30"/>
  <c r="AO41" i="30"/>
  <c r="AL43" i="30"/>
  <c r="AG36" i="30" l="1"/>
  <c r="AK33" i="30"/>
  <c r="AK34" i="30" s="1"/>
  <c r="Z85" i="30"/>
  <c r="AG81" i="30"/>
  <c r="AL20" i="30"/>
  <c r="BG9" i="30"/>
  <c r="BH87" i="30"/>
  <c r="BG88" i="30"/>
  <c r="BG33" i="30"/>
  <c r="BG34" i="30" s="1"/>
  <c r="BG21" i="30"/>
  <c r="AH55" i="30"/>
  <c r="AK53" i="30"/>
  <c r="AQ41" i="30"/>
  <c r="AQ43" i="30" s="1"/>
  <c r="AO43" i="30"/>
  <c r="BH13" i="30"/>
  <c r="BH14" i="30" s="1"/>
  <c r="BH15" i="30" s="1"/>
  <c r="BH16" i="30" s="1"/>
  <c r="BH17" i="30" s="1"/>
  <c r="BH18" i="30" s="1"/>
  <c r="BH20" i="30" s="1"/>
  <c r="BH33" i="30" s="1"/>
  <c r="BH34" i="30" s="1"/>
  <c r="BI12" i="30"/>
  <c r="Z89" i="30" l="1"/>
  <c r="AL33" i="30"/>
  <c r="AL21" i="30"/>
  <c r="AG82" i="30"/>
  <c r="BI87" i="30"/>
  <c r="BH88" i="30"/>
  <c r="BH9" i="30"/>
  <c r="BH21" i="30"/>
  <c r="AO53" i="30"/>
  <c r="AK55" i="30"/>
  <c r="BJ12" i="30"/>
  <c r="BI13" i="30"/>
  <c r="BI14" i="30" s="1"/>
  <c r="BI15" i="30" s="1"/>
  <c r="BI16" i="30" s="1"/>
  <c r="BI17" i="30" s="1"/>
  <c r="BI18" i="30" s="1"/>
  <c r="BI20" i="30" s="1"/>
  <c r="BI33" i="30" s="1"/>
  <c r="BI34" i="30" s="1"/>
  <c r="AG83" i="30" l="1"/>
  <c r="AL34" i="30"/>
  <c r="BI9" i="30"/>
  <c r="BJ87" i="30"/>
  <c r="BI88" i="30"/>
  <c r="BI21" i="30"/>
  <c r="AP53" i="30"/>
  <c r="AO55" i="30"/>
  <c r="BJ13" i="30"/>
  <c r="BJ14" i="30" s="1"/>
  <c r="BJ15" i="30" s="1"/>
  <c r="BJ16" i="30" s="1"/>
  <c r="BJ17" i="30" s="1"/>
  <c r="BJ18" i="30" s="1"/>
  <c r="BJ20" i="30" s="1"/>
  <c r="BJ33" i="30" s="1"/>
  <c r="BJ34" i="30" s="1"/>
  <c r="BK12" i="30"/>
  <c r="AL38" i="30" l="1"/>
  <c r="AL39" i="30" s="1"/>
  <c r="AL40" i="30" s="1"/>
  <c r="AG84" i="30"/>
  <c r="BK87" i="30"/>
  <c r="BJ88" i="30"/>
  <c r="BJ9" i="30"/>
  <c r="AR53" i="30"/>
  <c r="AR55" i="30" s="1"/>
  <c r="AP55" i="30"/>
  <c r="BK13" i="30"/>
  <c r="BK14" i="30" s="1"/>
  <c r="BK15" i="30" s="1"/>
  <c r="BK16" i="30" s="1"/>
  <c r="BK17" i="30" s="1"/>
  <c r="BK18" i="30" s="1"/>
  <c r="BK20" i="30" s="1"/>
  <c r="BK33" i="30" s="1"/>
  <c r="BK34" i="30" s="1"/>
  <c r="BL12" i="30"/>
  <c r="AG85" i="30" l="1"/>
  <c r="BK9" i="30"/>
  <c r="BL87" i="30"/>
  <c r="BK88" i="30"/>
  <c r="BL13" i="30"/>
  <c r="BL14" i="30" s="1"/>
  <c r="BL15" i="30" s="1"/>
  <c r="BL16" i="30" s="1"/>
  <c r="BL17" i="30" s="1"/>
  <c r="BL18" i="30" s="1"/>
  <c r="BL20" i="30" s="1"/>
  <c r="BL33" i="30" s="1"/>
  <c r="BL34" i="30" s="1"/>
  <c r="BM12" i="30"/>
  <c r="BM87" i="30" l="1"/>
  <c r="BL88" i="30"/>
  <c r="BL9" i="30"/>
  <c r="BN12" i="30"/>
  <c r="BN13" i="30" s="1"/>
  <c r="BN14" i="30" s="1"/>
  <c r="BN15" i="30" s="1"/>
  <c r="BN16" i="30" s="1"/>
  <c r="BN17" i="30" s="1"/>
  <c r="BN18" i="30" s="1"/>
  <c r="BN20" i="30" s="1"/>
  <c r="BN33" i="30" s="1"/>
  <c r="BM13" i="30"/>
  <c r="BM14" i="30" s="1"/>
  <c r="BM15" i="30" s="1"/>
  <c r="BM16" i="30" s="1"/>
  <c r="BM17" i="30" s="1"/>
  <c r="BM18" i="30" s="1"/>
  <c r="BM20" i="30" s="1"/>
  <c r="BM33" i="30" s="1"/>
  <c r="BM34" i="30" s="1"/>
  <c r="BN9" i="30" l="1"/>
  <c r="BM9" i="30"/>
  <c r="BN87" i="30"/>
  <c r="BN88" i="30" s="1"/>
  <c r="BM88" i="30"/>
  <c r="BN34" i="30"/>
</calcChain>
</file>

<file path=xl/comments1.xml><?xml version="1.0" encoding="utf-8"?>
<comments xmlns="http://schemas.openxmlformats.org/spreadsheetml/2006/main">
  <authors>
    <author>tc={EC385986-F437-4CF1-8031-C690A8A3B973}</author>
  </authors>
  <commentList>
    <comment ref="Z67" authorId="0" shapeId="0">
      <text>
        <r>
          <rPr>
            <sz val="11"/>
            <color theme="1"/>
            <rFont val="Calibri"/>
            <family val="2"/>
            <scheme val="minor"/>
          </rPr>
  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Anschluss von Hülben GMS an 12:31</t>
        </r>
      </text>
    </comment>
  </commentList>
</comments>
</file>

<file path=xl/sharedStrings.xml><?xml version="1.0" encoding="utf-8"?>
<sst xmlns="http://schemas.openxmlformats.org/spreadsheetml/2006/main" count="750" uniqueCount="140">
  <si>
    <t>Bad Urach - Hülben - Erkenbrechtsweiler/- Oberlenningen   -   Montag-Freitag</t>
  </si>
  <si>
    <t>Umlauf an S</t>
  </si>
  <si>
    <t>1</t>
  </si>
  <si>
    <t>2</t>
  </si>
  <si>
    <t>3</t>
  </si>
  <si>
    <t>4</t>
  </si>
  <si>
    <t>Umlauf an F</t>
  </si>
  <si>
    <t>S</t>
  </si>
  <si>
    <t>Hinweise</t>
  </si>
  <si>
    <t>F</t>
  </si>
  <si>
    <t>S 99</t>
  </si>
  <si>
    <t>Unterrichtsende BS RT</t>
  </si>
  <si>
    <t>10:55 /</t>
  </si>
  <si>
    <t>11:50/55</t>
  </si>
  <si>
    <t>14:10/15</t>
  </si>
  <si>
    <t>16:35/50</t>
  </si>
  <si>
    <t>Reutlingen</t>
  </si>
  <si>
    <t>Hbf.</t>
  </si>
  <si>
    <t>ab</t>
  </si>
  <si>
    <t>Unterrichtsende RS + Gymn.</t>
  </si>
  <si>
    <t>Bad Urach</t>
  </si>
  <si>
    <t>A.-Stifter-Str.</t>
  </si>
  <si>
    <t>Wasserf./Gym.</t>
  </si>
  <si>
    <t>Bahnhof</t>
  </si>
  <si>
    <t>an</t>
  </si>
  <si>
    <t>Unterrichtsende GMS</t>
  </si>
  <si>
    <t>|</t>
  </si>
  <si>
    <t>dicker Turm</t>
  </si>
  <si>
    <t>Neuffener Str.</t>
  </si>
  <si>
    <t>Mauchentalstr.</t>
  </si>
  <si>
    <t>Hülben</t>
  </si>
  <si>
    <t>Kiesstr.</t>
  </si>
  <si>
    <t>von</t>
  </si>
  <si>
    <t xml:space="preserve">Hülben </t>
  </si>
  <si>
    <t>Uracher Str.</t>
  </si>
  <si>
    <t>Böhrg.</t>
  </si>
  <si>
    <t>Rathaus</t>
  </si>
  <si>
    <t>Unterrichtsende</t>
  </si>
  <si>
    <t>(15:35)</t>
  </si>
  <si>
    <t>Erkenbrechtsweiler</t>
  </si>
  <si>
    <t>Untere Str.</t>
  </si>
  <si>
    <t>Neuffen</t>
  </si>
  <si>
    <t>Tälesbahn Neuffen (Grundtakt)</t>
  </si>
  <si>
    <t>13.14</t>
  </si>
  <si>
    <r>
      <t xml:space="preserve">Unterrichtsende </t>
    </r>
    <r>
      <rPr>
        <b/>
        <i/>
        <sz val="8"/>
        <color rgb="FFFF0000"/>
        <rFont val="Arial"/>
        <family val="2"/>
      </rPr>
      <t>30 Min. später</t>
    </r>
  </si>
  <si>
    <t>Erkenbrechtsweiler Unt. Str.</t>
  </si>
  <si>
    <t>Unterlenningen</t>
  </si>
  <si>
    <t>Oberlenningen</t>
  </si>
  <si>
    <t>Unterrichtsbeginn</t>
  </si>
  <si>
    <t>Grabenstetten</t>
  </si>
  <si>
    <t>Kirche</t>
  </si>
  <si>
    <t>Böhringen</t>
  </si>
  <si>
    <t>Schule</t>
  </si>
  <si>
    <t>n. Erk.</t>
  </si>
  <si>
    <t>weiler</t>
  </si>
  <si>
    <t xml:space="preserve">Oberlenningen </t>
  </si>
  <si>
    <t>Kirchheim/Teck</t>
  </si>
  <si>
    <t>Kilometer S</t>
  </si>
  <si>
    <t>Kilometer F</t>
  </si>
  <si>
    <t>A = nur zum Aussteigen</t>
  </si>
  <si>
    <t>Erkenbrechtsweiler-/Oberlenningen - Hülben - Bad Urach   -   Montag-Freitag</t>
  </si>
  <si>
    <t>nach</t>
  </si>
  <si>
    <t>Eningen</t>
  </si>
  <si>
    <t>Urach</t>
  </si>
  <si>
    <t>Molke</t>
  </si>
  <si>
    <t>Kiesstraße</t>
  </si>
  <si>
    <t>E'weiler</t>
  </si>
  <si>
    <t>Mauchentalstr</t>
  </si>
  <si>
    <t>Unterrichtsbeginn GMS</t>
  </si>
  <si>
    <t>Bf.</t>
  </si>
  <si>
    <t>Unterrichtsbeginn RS + Gymn.</t>
  </si>
  <si>
    <t>U-Beginn BS RT</t>
  </si>
  <si>
    <t>8:20/25</t>
  </si>
  <si>
    <t>13:25/30</t>
  </si>
  <si>
    <t>Stadtmitte</t>
  </si>
  <si>
    <t>Ledergraben</t>
  </si>
  <si>
    <t>Am Echazufer</t>
  </si>
  <si>
    <t>Südbahnhof Ost</t>
  </si>
  <si>
    <t>Friedrichstr.</t>
  </si>
  <si>
    <t>Stadtverkehr RSV von RT</t>
  </si>
  <si>
    <t>Eitlinger Str.</t>
  </si>
  <si>
    <t>Geißbergstr.</t>
  </si>
  <si>
    <t>Metzinger Str.</t>
  </si>
  <si>
    <t>Glems</t>
  </si>
  <si>
    <t>Stausee</t>
  </si>
  <si>
    <t>Weinbergstr.</t>
  </si>
  <si>
    <t>Waldhorn</t>
  </si>
  <si>
    <t>Am Birkenrain</t>
  </si>
  <si>
    <t>Neuhausen</t>
  </si>
  <si>
    <t>Hardtsiedlung</t>
  </si>
  <si>
    <t>Friedhof</t>
  </si>
  <si>
    <t>Am Rösengarten</t>
  </si>
  <si>
    <t>Dettingen</t>
  </si>
  <si>
    <t>Schwöllbogen</t>
  </si>
  <si>
    <t>Lehen</t>
  </si>
  <si>
    <t>Mitte</t>
  </si>
  <si>
    <t>Ermstalbahn</t>
  </si>
  <si>
    <t>Freibad</t>
  </si>
  <si>
    <t>Schillerschule</t>
  </si>
  <si>
    <t>Unterrichtsbeginn 23 Schüler Glems</t>
  </si>
  <si>
    <t>Gsaidt</t>
  </si>
  <si>
    <t>Bleiche</t>
  </si>
  <si>
    <t>Braike</t>
  </si>
  <si>
    <t>Ermstalklinik</t>
  </si>
  <si>
    <t>Bad Urach Bf.</t>
  </si>
  <si>
    <t>Ermsbrücke</t>
  </si>
  <si>
    <t>Stadtverkehr RSV nach RT</t>
  </si>
  <si>
    <t>Summe</t>
  </si>
  <si>
    <t>hin + zurück insg.</t>
  </si>
  <si>
    <t>an S</t>
  </si>
  <si>
    <t>an F</t>
  </si>
  <si>
    <t>Summe an F</t>
  </si>
  <si>
    <t>Burrenhof</t>
  </si>
  <si>
    <t>S11:10</t>
  </si>
  <si>
    <t>nur Ausstieg</t>
  </si>
  <si>
    <t>nur Zustieg</t>
  </si>
  <si>
    <t>↘</t>
  </si>
  <si>
    <t>G = Grabenstetten Uracher Str. umsteigen</t>
  </si>
  <si>
    <t>Summe an Sonn- und Feiertag</t>
  </si>
  <si>
    <r>
      <t xml:space="preserve">Unterrichtsbeginn </t>
    </r>
    <r>
      <rPr>
        <b/>
        <i/>
        <sz val="8"/>
        <rFont val="Arial"/>
        <family val="2"/>
      </rPr>
      <t>30 Min. später</t>
    </r>
  </si>
  <si>
    <t>Beuren</t>
  </si>
  <si>
    <t>Gartenstr.</t>
  </si>
  <si>
    <t>= nur an Schultagen</t>
  </si>
  <si>
    <t>= nur an schulfreien Tagen</t>
  </si>
  <si>
    <t>ALV</t>
  </si>
  <si>
    <t>Bad Urach - Hülben - E'weiler/- Grabenstetten   -   Samstag</t>
  </si>
  <si>
    <t>ALV Fr</t>
  </si>
  <si>
    <r>
      <t xml:space="preserve">* km nach Grabenstetten </t>
    </r>
    <r>
      <rPr>
        <u/>
        <sz val="10"/>
        <color theme="0"/>
        <rFont val="Arial"/>
        <family val="2"/>
      </rPr>
      <t>oder</t>
    </r>
    <r>
      <rPr>
        <sz val="10"/>
        <color theme="0"/>
        <rFont val="Arial"/>
        <family val="2"/>
      </rPr>
      <t xml:space="preserve"> E'weiler gerechnet</t>
    </r>
  </si>
  <si>
    <t>E'weiler-/Grabenstetten - Hülben - Bad Urach   -   Samstag</t>
  </si>
  <si>
    <t>99 = andere Reihenfolge der Hst.</t>
  </si>
  <si>
    <t>Kugelgasse</t>
  </si>
  <si>
    <t>Gutenb.Str.</t>
  </si>
  <si>
    <t>G-KOM</t>
  </si>
  <si>
    <t>S12:09</t>
  </si>
  <si>
    <t>Linie 232/233</t>
  </si>
  <si>
    <t>Linie 235 Eningen - Glems - Dettingen (- Bad Urach) + zurück - Mo-Fr</t>
  </si>
  <si>
    <t>Linie 284 Dettingen Buchhalde - Dettingen</t>
  </si>
  <si>
    <t>Bad Urach - E'weiler/- Grabenstetten   -   Sonn-/Feiertag</t>
  </si>
  <si>
    <t>E'weiler-/Grabenstetten - Bad Urach   -   Sonn-/Feiertag</t>
  </si>
  <si>
    <t>= wird separat ausgeschrieben, hier nur nachrichtlich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</si>
</sst>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h:mm;@"/>
    <numFmt numFmtId="165" formatCode="0.0"/>
    <numFmt numFmtId="166" formatCode="h:mm"/>
    <numFmt numFmtId="167" formatCode="\Sh:mm"/>
    <numFmt numFmtId="168" formatCode="\Fh:mm"/>
    <numFmt numFmtId="169" formatCode="\Ah:mm"/>
    <numFmt numFmtId="171" formatCode="h:mm\G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theme="1"/>
      <name val="Calibri"/>
      <family val="2"/>
      <scheme val="minor"/>
    </font>
    <font>
      <sz val="8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8"/>
      <color rgb="FFFF0000"/>
      <name val="Arial"/>
      <family val="2"/>
    </font>
    <font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7030A0"/>
      <name val="Arial"/>
      <family val="2"/>
    </font>
    <font>
      <i/>
      <sz val="8"/>
      <color rgb="FF7030A0"/>
      <name val="Arial"/>
      <family val="2"/>
    </font>
    <font>
      <b/>
      <i/>
      <sz val="8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trike/>
      <sz val="8"/>
      <name val="Arial"/>
      <family val="2"/>
    </font>
    <font>
      <sz val="11"/>
      <color theme="0"/>
      <name val="Calibri"/>
      <family val="2"/>
      <scheme val="minor"/>
    </font>
    <font>
      <i/>
      <sz val="10"/>
      <name val="Arial"/>
      <family val="2"/>
    </font>
    <font>
      <i/>
      <strike/>
      <sz val="8"/>
      <color theme="1"/>
      <name val="Arial"/>
      <family val="2"/>
    </font>
    <font>
      <i/>
      <sz val="8"/>
      <color theme="0"/>
      <name val="Arial"/>
      <family val="2"/>
    </font>
    <font>
      <i/>
      <sz val="8"/>
      <name val="Arial Narrow"/>
      <family val="2"/>
    </font>
    <font>
      <b/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6"/>
      <color theme="0"/>
      <name val="Arial"/>
      <family val="2"/>
    </font>
    <font>
      <i/>
      <sz val="10"/>
      <color theme="0"/>
      <name val="Arial"/>
      <family val="2"/>
    </font>
    <font>
      <i/>
      <sz val="10"/>
      <color theme="1"/>
      <name val="Arial"/>
      <family val="2"/>
    </font>
    <font>
      <u/>
      <sz val="10"/>
      <color theme="0"/>
      <name val="Arial"/>
      <family val="2"/>
    </font>
    <font>
      <strike/>
      <sz val="10"/>
      <name val="Arial"/>
      <family val="2"/>
    </font>
    <font>
      <i/>
      <sz val="9"/>
      <color theme="1"/>
      <name val="Arial"/>
      <family val="2"/>
    </font>
    <font>
      <sz val="10"/>
      <color theme="0"/>
      <name val="Arial Narrow"/>
      <family val="2"/>
    </font>
    <font>
      <i/>
      <strike/>
      <sz val="8"/>
      <color rgb="FFFF0000"/>
      <name val="Arial"/>
      <family val="2"/>
    </font>
    <font>
      <b/>
      <i/>
      <sz val="8"/>
      <name val="Arial"/>
      <family val="2"/>
    </font>
    <font>
      <sz val="8"/>
      <name val="Calibri"/>
      <family val="2"/>
    </font>
    <font>
      <b/>
      <sz val="8"/>
      <color rgb="FFFF0000"/>
      <name val="Arial"/>
      <family val="2"/>
    </font>
    <font>
      <b/>
      <u/>
      <sz val="8"/>
      <color rgb="FFFF0000"/>
      <name val="Arial"/>
      <family val="2"/>
    </font>
    <font>
      <u/>
      <sz val="8"/>
      <color rgb="FFFF0000"/>
      <name val="Arial"/>
      <family val="2"/>
    </font>
    <font>
      <i/>
      <sz val="10"/>
      <color rgb="FFFF0000"/>
      <name val="Arial"/>
      <family val="2"/>
    </font>
    <font>
      <i/>
      <sz val="8"/>
      <color theme="0" tint="-0.249977111117893"/>
      <name val="Arial"/>
      <family val="2"/>
    </font>
    <font>
      <sz val="9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FFE6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theme="0"/>
      </diagonal>
    </border>
  </borders>
  <cellStyleXfs count="14">
    <xf numFmtId="0" fontId="0" fillId="0" borderId="0"/>
    <xf numFmtId="0" fontId="12" fillId="0" borderId="0"/>
    <xf numFmtId="0" fontId="3" fillId="0" borderId="0"/>
    <xf numFmtId="166" fontId="3" fillId="0" borderId="0">
      <alignment vertical="center"/>
    </xf>
    <xf numFmtId="0" fontId="11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0" fontId="1" fillId="0" borderId="0"/>
  </cellStyleXfs>
  <cellXfs count="303">
    <xf numFmtId="0" fontId="0" fillId="0" borderId="0" xfId="0"/>
    <xf numFmtId="164" fontId="3" fillId="0" borderId="0" xfId="0" applyNumberFormat="1" applyFont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164" fontId="4" fillId="3" borderId="0" xfId="0" applyNumberFormat="1" applyFont="1" applyFill="1" applyAlignment="1">
      <alignment vertical="center"/>
    </xf>
    <xf numFmtId="164" fontId="0" fillId="3" borderId="0" xfId="0" applyNumberFormat="1" applyFill="1" applyAlignment="1">
      <alignment vertical="center"/>
    </xf>
    <xf numFmtId="164" fontId="4" fillId="3" borderId="2" xfId="0" applyNumberFormat="1" applyFont="1" applyFill="1" applyBorder="1" applyAlignment="1">
      <alignment vertical="center"/>
    </xf>
    <xf numFmtId="164" fontId="8" fillId="0" borderId="0" xfId="0" applyNumberFormat="1" applyFont="1" applyAlignment="1">
      <alignment vertical="center"/>
    </xf>
    <xf numFmtId="164" fontId="7" fillId="3" borderId="1" xfId="0" applyNumberFormat="1" applyFont="1" applyFill="1" applyBorder="1" applyAlignment="1">
      <alignment vertical="center"/>
    </xf>
    <xf numFmtId="164" fontId="7" fillId="3" borderId="0" xfId="0" applyNumberFormat="1" applyFont="1" applyFill="1" applyAlignment="1">
      <alignment vertical="center"/>
    </xf>
    <xf numFmtId="164" fontId="7" fillId="3" borderId="2" xfId="0" applyNumberFormat="1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164" fontId="8" fillId="0" borderId="0" xfId="0" quotePrefix="1" applyNumberFormat="1" applyFont="1" applyAlignment="1">
      <alignment horizontal="right" vertical="center"/>
    </xf>
    <xf numFmtId="164" fontId="4" fillId="3" borderId="3" xfId="0" applyNumberFormat="1" applyFont="1" applyFill="1" applyBorder="1" applyAlignment="1">
      <alignment vertical="center"/>
    </xf>
    <xf numFmtId="164" fontId="7" fillId="3" borderId="3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164" fontId="8" fillId="3" borderId="0" xfId="0" applyNumberFormat="1" applyFont="1" applyFill="1" applyAlignment="1">
      <alignment vertical="center"/>
    </xf>
    <xf numFmtId="164" fontId="13" fillId="0" borderId="0" xfId="0" applyNumberFormat="1" applyFont="1" applyAlignment="1">
      <alignment vertical="center"/>
    </xf>
    <xf numFmtId="164" fontId="10" fillId="3" borderId="2" xfId="0" applyNumberFormat="1" applyFont="1" applyFill="1" applyBorder="1" applyAlignment="1">
      <alignment vertical="center"/>
    </xf>
    <xf numFmtId="164" fontId="10" fillId="3" borderId="1" xfId="0" applyNumberFormat="1" applyFont="1" applyFill="1" applyBorder="1" applyAlignment="1">
      <alignment vertical="center"/>
    </xf>
    <xf numFmtId="164" fontId="10" fillId="3" borderId="0" xfId="0" applyNumberFormat="1" applyFont="1" applyFill="1" applyAlignment="1">
      <alignment vertical="center"/>
    </xf>
    <xf numFmtId="164" fontId="14" fillId="0" borderId="0" xfId="0" applyNumberFormat="1" applyFont="1" applyAlignment="1">
      <alignment horizontal="centerContinuous" vertical="center"/>
    </xf>
    <xf numFmtId="164" fontId="6" fillId="0" borderId="0" xfId="0" applyNumberFormat="1" applyFont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vertical="center"/>
    </xf>
    <xf numFmtId="164" fontId="7" fillId="2" borderId="0" xfId="0" applyNumberFormat="1" applyFont="1" applyFill="1" applyAlignment="1">
      <alignment vertical="center"/>
    </xf>
    <xf numFmtId="164" fontId="4" fillId="8" borderId="0" xfId="0" applyNumberFormat="1" applyFont="1" applyFill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7" fillId="4" borderId="0" xfId="0" applyNumberFormat="1" applyFont="1" applyFill="1" applyAlignment="1">
      <alignment vertical="center"/>
    </xf>
    <xf numFmtId="164" fontId="7" fillId="4" borderId="0" xfId="0" applyNumberFormat="1" applyFont="1" applyFill="1" applyAlignment="1">
      <alignment horizontal="centerContinuous" vertical="center"/>
    </xf>
    <xf numFmtId="164" fontId="10" fillId="3" borderId="0" xfId="0" applyNumberFormat="1" applyFont="1" applyFill="1" applyAlignment="1">
      <alignment horizontal="centerContinuous" vertical="center"/>
    </xf>
    <xf numFmtId="164" fontId="10" fillId="3" borderId="0" xfId="0" applyNumberFormat="1" applyFont="1" applyFill="1" applyAlignment="1">
      <alignment horizontal="center" vertical="center"/>
    </xf>
    <xf numFmtId="164" fontId="4" fillId="5" borderId="0" xfId="0" applyNumberFormat="1" applyFont="1" applyFill="1" applyAlignment="1">
      <alignment vertical="center"/>
    </xf>
    <xf numFmtId="164" fontId="7" fillId="5" borderId="0" xfId="0" applyNumberFormat="1" applyFont="1" applyFill="1" applyAlignment="1">
      <alignment vertical="center"/>
    </xf>
    <xf numFmtId="164" fontId="19" fillId="5" borderId="0" xfId="0" applyNumberFormat="1" applyFont="1" applyFill="1" applyAlignment="1">
      <alignment vertical="center"/>
    </xf>
    <xf numFmtId="164" fontId="15" fillId="3" borderId="0" xfId="0" applyNumberFormat="1" applyFont="1" applyFill="1" applyAlignment="1">
      <alignment horizontal="center" vertical="center"/>
    </xf>
    <xf numFmtId="164" fontId="19" fillId="4" borderId="0" xfId="0" applyNumberFormat="1" applyFont="1" applyFill="1" applyAlignment="1">
      <alignment vertical="center"/>
    </xf>
    <xf numFmtId="164" fontId="25" fillId="3" borderId="0" xfId="0" applyNumberFormat="1" applyFont="1" applyFill="1" applyAlignment="1">
      <alignment vertical="center"/>
    </xf>
    <xf numFmtId="164" fontId="0" fillId="0" borderId="0" xfId="0" quotePrefix="1" applyNumberFormat="1" applyAlignment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18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164" fontId="27" fillId="6" borderId="0" xfId="0" applyNumberFormat="1" applyFont="1" applyFill="1" applyAlignment="1">
      <alignment horizontal="center" vertical="center"/>
    </xf>
    <xf numFmtId="166" fontId="4" fillId="9" borderId="0" xfId="0" applyNumberFormat="1" applyFont="1" applyFill="1" applyAlignment="1">
      <alignment horizontal="center" vertical="center"/>
    </xf>
    <xf numFmtId="0" fontId="4" fillId="10" borderId="0" xfId="0" applyFont="1" applyFill="1" applyAlignment="1">
      <alignment vertical="center"/>
    </xf>
    <xf numFmtId="0" fontId="4" fillId="10" borderId="0" xfId="0" applyFont="1" applyFill="1" applyAlignment="1">
      <alignment horizontal="center" vertical="center"/>
    </xf>
    <xf numFmtId="164" fontId="27" fillId="10" borderId="0" xfId="0" applyNumberFormat="1" applyFont="1" applyFill="1" applyAlignment="1">
      <alignment horizontal="center" vertical="center"/>
    </xf>
    <xf numFmtId="166" fontId="4" fillId="10" borderId="0" xfId="0" applyNumberFormat="1" applyFont="1" applyFill="1" applyAlignment="1">
      <alignment horizontal="center" vertical="center"/>
    </xf>
    <xf numFmtId="166" fontId="4" fillId="10" borderId="0" xfId="0" applyNumberFormat="1" applyFont="1" applyFill="1" applyAlignment="1">
      <alignment horizontal="centerContinuous" vertical="center"/>
    </xf>
    <xf numFmtId="0" fontId="4" fillId="10" borderId="0" xfId="0" applyFont="1" applyFill="1" applyAlignment="1">
      <alignment horizontal="centerContinuous" vertical="center"/>
    </xf>
    <xf numFmtId="164" fontId="7" fillId="10" borderId="0" xfId="0" applyNumberFormat="1" applyFont="1" applyFill="1" applyAlignment="1">
      <alignment horizontal="center" vertical="center"/>
    </xf>
    <xf numFmtId="20" fontId="28" fillId="10" borderId="0" xfId="0" applyNumberFormat="1" applyFont="1" applyFill="1" applyAlignment="1">
      <alignment horizontal="center" vertical="center"/>
    </xf>
    <xf numFmtId="164" fontId="25" fillId="3" borderId="0" xfId="0" applyNumberFormat="1" applyFont="1" applyFill="1" applyAlignment="1">
      <alignment horizontal="center" vertical="center"/>
    </xf>
    <xf numFmtId="164" fontId="4" fillId="10" borderId="0" xfId="0" applyNumberFormat="1" applyFont="1" applyFill="1" applyAlignment="1">
      <alignment horizontal="center" vertical="center"/>
    </xf>
    <xf numFmtId="164" fontId="7" fillId="10" borderId="0" xfId="0" quotePrefix="1" applyNumberFormat="1" applyFont="1" applyFill="1" applyAlignment="1">
      <alignment horizontal="center" vertical="center"/>
    </xf>
    <xf numFmtId="164" fontId="4" fillId="10" borderId="0" xfId="0" applyNumberFormat="1" applyFont="1" applyFill="1" applyAlignment="1">
      <alignment horizontal="left" vertical="center"/>
    </xf>
    <xf numFmtId="0" fontId="4" fillId="10" borderId="0" xfId="0" applyFont="1" applyFill="1" applyAlignment="1">
      <alignment horizontal="left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24" fillId="6" borderId="0" xfId="0" applyNumberFormat="1" applyFont="1" applyFill="1" applyAlignment="1">
      <alignment vertical="center"/>
    </xf>
    <xf numFmtId="164" fontId="27" fillId="6" borderId="0" xfId="0" applyNumberFormat="1" applyFont="1" applyFill="1" applyAlignment="1">
      <alignment vertical="center"/>
    </xf>
    <xf numFmtId="164" fontId="30" fillId="6" borderId="0" xfId="0" applyNumberFormat="1" applyFont="1" applyFill="1" applyAlignment="1">
      <alignment vertical="center"/>
    </xf>
    <xf numFmtId="164" fontId="27" fillId="6" borderId="2" xfId="0" applyNumberFormat="1" applyFont="1" applyFill="1" applyBorder="1" applyAlignment="1">
      <alignment vertical="center"/>
    </xf>
    <xf numFmtId="164" fontId="27" fillId="6" borderId="1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164" fontId="27" fillId="6" borderId="3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4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4" fontId="23" fillId="3" borderId="3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Continuous" vertical="center"/>
    </xf>
    <xf numFmtId="164" fontId="7" fillId="10" borderId="0" xfId="10" applyNumberFormat="1" applyFont="1" applyFill="1" applyAlignment="1">
      <alignment vertical="center"/>
    </xf>
    <xf numFmtId="164" fontId="27" fillId="10" borderId="0" xfId="10" applyNumberFormat="1" applyFont="1" applyFill="1" applyAlignment="1">
      <alignment vertical="center"/>
    </xf>
    <xf numFmtId="164" fontId="10" fillId="10" borderId="0" xfId="10" applyNumberFormat="1" applyFont="1" applyFill="1" applyAlignment="1">
      <alignment vertical="center"/>
    </xf>
    <xf numFmtId="164" fontId="8" fillId="0" borderId="0" xfId="0" applyNumberFormat="1" applyFont="1" applyAlignment="1">
      <alignment horizontal="centerContinuous" vertical="center"/>
    </xf>
    <xf numFmtId="164" fontId="21" fillId="0" borderId="0" xfId="0" applyNumberFormat="1" applyFont="1" applyAlignment="1">
      <alignment horizontal="center" vertical="center"/>
    </xf>
    <xf numFmtId="164" fontId="25" fillId="5" borderId="0" xfId="0" applyNumberFormat="1" applyFont="1" applyFill="1" applyAlignment="1">
      <alignment vertical="center"/>
    </xf>
    <xf numFmtId="164" fontId="25" fillId="4" borderId="0" xfId="0" applyNumberFormat="1" applyFont="1" applyFill="1" applyAlignment="1">
      <alignment vertical="center"/>
    </xf>
    <xf numFmtId="164" fontId="8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7" fontId="8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4" fontId="7" fillId="10" borderId="0" xfId="0" applyNumberFormat="1" applyFont="1" applyFill="1" applyAlignment="1">
      <alignment horizontal="centerContinuous" vertical="center"/>
    </xf>
    <xf numFmtId="164" fontId="10" fillId="3" borderId="1" xfId="0" applyNumberFormat="1" applyFont="1" applyFill="1" applyBorder="1" applyAlignment="1">
      <alignment horizontal="centerContinuous" vertical="center"/>
    </xf>
    <xf numFmtId="164" fontId="7" fillId="3" borderId="1" xfId="0" applyNumberFormat="1" applyFont="1" applyFill="1" applyBorder="1" applyAlignment="1">
      <alignment horizontal="centerContinuous" vertical="center"/>
    </xf>
    <xf numFmtId="164" fontId="15" fillId="3" borderId="0" xfId="0" applyNumberFormat="1" applyFont="1" applyFill="1" applyAlignment="1">
      <alignment horizontal="centerContinuous" vertical="center"/>
    </xf>
    <xf numFmtId="164" fontId="7" fillId="3" borderId="0" xfId="0" applyNumberFormat="1" applyFont="1" applyFill="1" applyAlignment="1">
      <alignment horizontal="centerContinuous" vertical="center"/>
    </xf>
    <xf numFmtId="164" fontId="10" fillId="3" borderId="2" xfId="0" applyNumberFormat="1" applyFont="1" applyFill="1" applyBorder="1" applyAlignment="1">
      <alignment horizontal="centerContinuous" vertical="center"/>
    </xf>
    <xf numFmtId="164" fontId="7" fillId="3" borderId="2" xfId="0" applyNumberFormat="1" applyFont="1" applyFill="1" applyBorder="1" applyAlignment="1">
      <alignment horizontal="centerContinuous" vertical="center"/>
    </xf>
    <xf numFmtId="164" fontId="9" fillId="0" borderId="0" xfId="0" applyNumberFormat="1" applyFont="1" applyAlignment="1">
      <alignment horizontal="center" vertical="center"/>
    </xf>
    <xf numFmtId="20" fontId="4" fillId="10" borderId="0" xfId="0" applyNumberFormat="1" applyFont="1" applyFill="1" applyAlignment="1">
      <alignment horizontal="centerContinuous" vertical="center"/>
    </xf>
    <xf numFmtId="164" fontId="4" fillId="0" borderId="0" xfId="0" applyNumberFormat="1" applyFont="1" applyAlignment="1">
      <alignment vertical="center"/>
    </xf>
    <xf numFmtId="164" fontId="2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centerContinuous" vertical="center"/>
    </xf>
    <xf numFmtId="164" fontId="0" fillId="3" borderId="0" xfId="0" applyNumberFormat="1" applyFill="1" applyAlignment="1">
      <alignment horizontal="centerContinuous" vertical="center"/>
    </xf>
    <xf numFmtId="49" fontId="3" fillId="6" borderId="0" xfId="0" applyNumberFormat="1" applyFont="1" applyFill="1" applyAlignment="1">
      <alignment horizontal="center" vertical="center"/>
    </xf>
    <xf numFmtId="164" fontId="8" fillId="11" borderId="0" xfId="0" applyNumberFormat="1" applyFont="1" applyFill="1" applyAlignment="1">
      <alignment vertical="center"/>
    </xf>
    <xf numFmtId="164" fontId="3" fillId="11" borderId="0" xfId="0" applyNumberFormat="1" applyFont="1" applyFill="1" applyAlignment="1">
      <alignment vertical="center"/>
    </xf>
    <xf numFmtId="164" fontId="4" fillId="11" borderId="0" xfId="0" applyNumberFormat="1" applyFont="1" applyFill="1" applyAlignment="1">
      <alignment horizontal="center" vertical="center"/>
    </xf>
    <xf numFmtId="164" fontId="7" fillId="11" borderId="0" xfId="0" applyNumberFormat="1" applyFont="1" applyFill="1" applyAlignment="1">
      <alignment horizontal="centerContinuous" vertical="center"/>
    </xf>
    <xf numFmtId="164" fontId="7" fillId="11" borderId="0" xfId="0" applyNumberFormat="1" applyFont="1" applyFill="1" applyAlignment="1">
      <alignment vertical="center"/>
    </xf>
    <xf numFmtId="164" fontId="3" fillId="11" borderId="0" xfId="0" applyNumberFormat="1" applyFont="1" applyFill="1" applyAlignment="1">
      <alignment horizontal="center" vertical="center"/>
    </xf>
    <xf numFmtId="164" fontId="29" fillId="7" borderId="0" xfId="0" applyNumberFormat="1" applyFont="1" applyFill="1" applyAlignment="1">
      <alignment vertical="center"/>
    </xf>
    <xf numFmtId="164" fontId="34" fillId="7" borderId="0" xfId="0" applyNumberFormat="1" applyFont="1" applyFill="1" applyAlignment="1">
      <alignment horizontal="centerContinuous" vertical="center"/>
    </xf>
    <xf numFmtId="164" fontId="29" fillId="7" borderId="0" xfId="0" applyNumberFormat="1" applyFont="1" applyFill="1" applyAlignment="1">
      <alignment horizontal="centerContinuous" vertical="center"/>
    </xf>
    <xf numFmtId="164" fontId="34" fillId="7" borderId="0" xfId="0" applyNumberFormat="1" applyFont="1" applyFill="1" applyAlignment="1">
      <alignment vertical="center"/>
    </xf>
    <xf numFmtId="49" fontId="30" fillId="3" borderId="0" xfId="0" applyNumberFormat="1" applyFont="1" applyFill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164" fontId="35" fillId="0" borderId="0" xfId="0" applyNumberFormat="1" applyFont="1" applyAlignment="1">
      <alignment vertical="center"/>
    </xf>
    <xf numFmtId="164" fontId="36" fillId="0" borderId="0" xfId="0" applyNumberFormat="1" applyFont="1" applyAlignment="1">
      <alignment vertical="center"/>
    </xf>
    <xf numFmtId="164" fontId="36" fillId="0" borderId="0" xfId="0" applyNumberFormat="1" applyFont="1" applyAlignment="1">
      <alignment horizontal="centerContinuous" vertical="center"/>
    </xf>
    <xf numFmtId="164" fontId="30" fillId="12" borderId="0" xfId="10" applyNumberFormat="1" applyFont="1" applyFill="1" applyAlignment="1">
      <alignment vertical="center"/>
    </xf>
    <xf numFmtId="0" fontId="30" fillId="12" borderId="0" xfId="10" applyFont="1" applyFill="1" applyAlignment="1">
      <alignment vertical="center"/>
    </xf>
    <xf numFmtId="0" fontId="30" fillId="12" borderId="4" xfId="10" applyFont="1" applyFill="1" applyBorder="1" applyAlignment="1">
      <alignment vertical="center"/>
    </xf>
    <xf numFmtId="165" fontId="8" fillId="0" borderId="0" xfId="0" applyNumberFormat="1" applyFont="1" applyAlignment="1">
      <alignment vertical="center"/>
    </xf>
    <xf numFmtId="164" fontId="31" fillId="0" borderId="0" xfId="0" applyNumberFormat="1" applyFont="1" applyAlignment="1">
      <alignment vertical="center"/>
    </xf>
    <xf numFmtId="164" fontId="10" fillId="3" borderId="3" xfId="0" applyNumberFormat="1" applyFont="1" applyFill="1" applyBorder="1" applyAlignment="1">
      <alignment horizontal="center" vertical="center"/>
    </xf>
    <xf numFmtId="164" fontId="31" fillId="6" borderId="0" xfId="0" applyNumberFormat="1" applyFont="1" applyFill="1" applyAlignment="1">
      <alignment vertical="center"/>
    </xf>
    <xf numFmtId="164" fontId="8" fillId="8" borderId="0" xfId="0" applyNumberFormat="1" applyFont="1" applyFill="1" applyAlignment="1">
      <alignment vertical="center"/>
    </xf>
    <xf numFmtId="164" fontId="3" fillId="8" borderId="0" xfId="0" applyNumberFormat="1" applyFont="1" applyFill="1" applyAlignment="1">
      <alignment vertical="center"/>
    </xf>
    <xf numFmtId="49" fontId="3" fillId="8" borderId="0" xfId="0" applyNumberFormat="1" applyFont="1" applyFill="1" applyAlignment="1">
      <alignment horizontal="center" vertical="center"/>
    </xf>
    <xf numFmtId="167" fontId="9" fillId="8" borderId="0" xfId="0" applyNumberFormat="1" applyFont="1" applyFill="1" applyAlignment="1">
      <alignment vertical="center"/>
    </xf>
    <xf numFmtId="164" fontId="14" fillId="0" borderId="0" xfId="0" applyNumberFormat="1" applyFont="1" applyAlignment="1">
      <alignment horizontal="center" vertical="center"/>
    </xf>
    <xf numFmtId="0" fontId="40" fillId="12" borderId="0" xfId="10" applyFont="1" applyFill="1" applyAlignment="1">
      <alignment horizontal="right" vertical="center"/>
    </xf>
    <xf numFmtId="164" fontId="3" fillId="8" borderId="0" xfId="0" applyNumberFormat="1" applyFont="1" applyFill="1" applyAlignment="1">
      <alignment horizontal="center" vertical="center"/>
    </xf>
    <xf numFmtId="164" fontId="9" fillId="8" borderId="0" xfId="0" applyNumberFormat="1" applyFont="1" applyFill="1" applyAlignment="1">
      <alignment horizontal="center" vertical="center"/>
    </xf>
    <xf numFmtId="164" fontId="0" fillId="8" borderId="0" xfId="0" applyNumberFormat="1" applyFill="1" applyAlignment="1">
      <alignment vertical="center"/>
    </xf>
    <xf numFmtId="0" fontId="8" fillId="0" borderId="0" xfId="0" applyFont="1" applyAlignment="1">
      <alignment vertical="center"/>
    </xf>
    <xf numFmtId="164" fontId="23" fillId="3" borderId="0" xfId="0" applyNumberFormat="1" applyFont="1" applyFill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33" fillId="8" borderId="0" xfId="0" applyNumberFormat="1" applyFont="1" applyFill="1" applyAlignment="1">
      <alignment vertical="center"/>
    </xf>
    <xf numFmtId="164" fontId="39" fillId="10" borderId="0" xfId="10" applyNumberFormat="1" applyFont="1" applyFill="1" applyAlignment="1">
      <alignment vertical="center"/>
    </xf>
    <xf numFmtId="167" fontId="9" fillId="8" borderId="0" xfId="0" applyNumberFormat="1" applyFont="1" applyFill="1" applyAlignment="1">
      <alignment horizontal="center" vertical="center"/>
    </xf>
    <xf numFmtId="167" fontId="32" fillId="8" borderId="0" xfId="0" applyNumberFormat="1" applyFont="1" applyFill="1" applyAlignment="1">
      <alignment vertical="center"/>
    </xf>
    <xf numFmtId="167" fontId="32" fillId="8" borderId="0" xfId="0" applyNumberFormat="1" applyFont="1" applyFill="1" applyAlignment="1">
      <alignment horizontal="center" vertical="center"/>
    </xf>
    <xf numFmtId="49" fontId="3" fillId="11" borderId="0" xfId="0" applyNumberFormat="1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64" fontId="9" fillId="11" borderId="0" xfId="0" applyNumberFormat="1" applyFont="1" applyFill="1" applyAlignment="1">
      <alignment horizontal="center" vertical="center"/>
    </xf>
    <xf numFmtId="164" fontId="32" fillId="8" borderId="0" xfId="0" applyNumberFormat="1" applyFont="1" applyFill="1" applyAlignment="1">
      <alignment horizontal="center" vertical="center"/>
    </xf>
    <xf numFmtId="171" fontId="9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left" vertical="center"/>
    </xf>
    <xf numFmtId="169" fontId="9" fillId="0" borderId="0" xfId="0" applyNumberFormat="1" applyFont="1" applyAlignment="1">
      <alignment vertical="center"/>
    </xf>
    <xf numFmtId="169" fontId="32" fillId="0" borderId="0" xfId="0" applyNumberFormat="1" applyFont="1" applyAlignment="1">
      <alignment vertical="center"/>
    </xf>
    <xf numFmtId="164" fontId="3" fillId="6" borderId="0" xfId="0" applyNumberFormat="1" applyFont="1" applyFill="1" applyAlignment="1">
      <alignment vertical="center"/>
    </xf>
    <xf numFmtId="164" fontId="4" fillId="6" borderId="0" xfId="0" applyNumberFormat="1" applyFont="1" applyFill="1" applyAlignment="1">
      <alignment vertical="center"/>
    </xf>
    <xf numFmtId="164" fontId="4" fillId="6" borderId="0" xfId="0" applyNumberFormat="1" applyFont="1" applyFill="1" applyAlignment="1">
      <alignment horizontal="center" vertical="center"/>
    </xf>
    <xf numFmtId="164" fontId="4" fillId="6" borderId="2" xfId="0" applyNumberFormat="1" applyFont="1" applyFill="1" applyBorder="1" applyAlignment="1">
      <alignment vertical="center"/>
    </xf>
    <xf numFmtId="164" fontId="4" fillId="3" borderId="2" xfId="0" applyNumberFormat="1" applyFont="1" applyFill="1" applyBorder="1" applyAlignment="1">
      <alignment horizontal="center" vertical="center"/>
    </xf>
    <xf numFmtId="164" fontId="4" fillId="6" borderId="3" xfId="0" applyNumberFormat="1" applyFont="1" applyFill="1" applyBorder="1" applyAlignment="1">
      <alignment vertical="center"/>
    </xf>
    <xf numFmtId="164" fontId="4" fillId="10" borderId="0" xfId="0" applyNumberFormat="1" applyFont="1" applyFill="1" applyAlignment="1">
      <alignment horizontal="centerContinuous" vertical="center"/>
    </xf>
    <xf numFmtId="164" fontId="43" fillId="10" borderId="0" xfId="0" applyNumberFormat="1" applyFont="1" applyFill="1" applyAlignment="1">
      <alignment horizontal="right" vertical="center"/>
    </xf>
    <xf numFmtId="168" fontId="6" fillId="0" borderId="0" xfId="0" applyNumberFormat="1" applyFont="1" applyAlignment="1">
      <alignment vertical="center"/>
    </xf>
    <xf numFmtId="164" fontId="4" fillId="8" borderId="0" xfId="0" applyNumberFormat="1" applyFont="1" applyFill="1" applyAlignment="1">
      <alignment horizontal="left" vertical="center"/>
    </xf>
    <xf numFmtId="164" fontId="38" fillId="0" borderId="0" xfId="0" applyNumberFormat="1" applyFont="1" applyAlignment="1">
      <alignment vertical="center"/>
    </xf>
    <xf numFmtId="164" fontId="4" fillId="3" borderId="0" xfId="0" applyNumberFormat="1" applyFont="1" applyFill="1" applyAlignment="1">
      <alignment horizontal="right" vertical="center"/>
    </xf>
    <xf numFmtId="164" fontId="7" fillId="3" borderId="0" xfId="0" applyNumberFormat="1" applyFont="1" applyFill="1" applyAlignment="1">
      <alignment horizontal="right" vertical="center"/>
    </xf>
    <xf numFmtId="167" fontId="7" fillId="3" borderId="0" xfId="0" applyNumberFormat="1" applyFont="1" applyFill="1" applyAlignment="1">
      <alignment horizontal="right" vertical="center"/>
    </xf>
    <xf numFmtId="168" fontId="7" fillId="3" borderId="0" xfId="0" applyNumberFormat="1" applyFont="1" applyFill="1" applyAlignment="1">
      <alignment horizontal="right" vertical="center"/>
    </xf>
    <xf numFmtId="164" fontId="7" fillId="2" borderId="0" xfId="0" applyNumberFormat="1" applyFont="1" applyFill="1" applyAlignment="1">
      <alignment horizontal="right" vertical="center"/>
    </xf>
    <xf numFmtId="164" fontId="26" fillId="2" borderId="0" xfId="0" applyNumberFormat="1" applyFont="1" applyFill="1" applyAlignment="1">
      <alignment horizontal="right" vertical="center"/>
    </xf>
    <xf numFmtId="164" fontId="10" fillId="3" borderId="3" xfId="0" applyNumberFormat="1" applyFont="1" applyFill="1" applyBorder="1" applyAlignment="1">
      <alignment horizontal="right" vertical="center"/>
    </xf>
    <xf numFmtId="164" fontId="4" fillId="8" borderId="0" xfId="0" applyNumberFormat="1" applyFont="1" applyFill="1" applyAlignment="1">
      <alignment horizontal="right" vertical="center"/>
    </xf>
    <xf numFmtId="164" fontId="7" fillId="8" borderId="0" xfId="0" applyNumberFormat="1" applyFont="1" applyFill="1" applyAlignment="1">
      <alignment horizontal="right" vertical="center"/>
    </xf>
    <xf numFmtId="167" fontId="4" fillId="3" borderId="0" xfId="0" applyNumberFormat="1" applyFont="1" applyFill="1" applyAlignment="1">
      <alignment horizontal="right" vertical="center"/>
    </xf>
    <xf numFmtId="164" fontId="5" fillId="3" borderId="0" xfId="0" applyNumberFormat="1" applyFont="1" applyFill="1" applyAlignment="1">
      <alignment horizontal="right" vertical="center"/>
    </xf>
    <xf numFmtId="164" fontId="27" fillId="6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right" vertical="center"/>
    </xf>
    <xf numFmtId="164" fontId="7" fillId="3" borderId="2" xfId="0" applyNumberFormat="1" applyFont="1" applyFill="1" applyBorder="1" applyAlignment="1">
      <alignment horizontal="right" vertical="center"/>
    </xf>
    <xf numFmtId="167" fontId="7" fillId="3" borderId="2" xfId="0" applyNumberFormat="1" applyFont="1" applyFill="1" applyBorder="1" applyAlignment="1">
      <alignment horizontal="right" vertical="center"/>
    </xf>
    <xf numFmtId="168" fontId="7" fillId="3" borderId="2" xfId="0" applyNumberFormat="1" applyFont="1" applyFill="1" applyBorder="1" applyAlignment="1">
      <alignment horizontal="right" vertical="center"/>
    </xf>
    <xf numFmtId="164" fontId="26" fillId="3" borderId="2" xfId="0" applyNumberFormat="1" applyFont="1" applyFill="1" applyBorder="1" applyAlignment="1">
      <alignment horizontal="right" vertical="center"/>
    </xf>
    <xf numFmtId="168" fontId="4" fillId="3" borderId="0" xfId="0" applyNumberFormat="1" applyFont="1" applyFill="1" applyAlignment="1">
      <alignment horizontal="right" vertical="center"/>
    </xf>
    <xf numFmtId="167" fontId="4" fillId="3" borderId="2" xfId="0" applyNumberFormat="1" applyFont="1" applyFill="1" applyBorder="1" applyAlignment="1">
      <alignment horizontal="right" vertical="center"/>
    </xf>
    <xf numFmtId="164" fontId="41" fillId="3" borderId="3" xfId="0" applyNumberFormat="1" applyFont="1" applyFill="1" applyBorder="1" applyAlignment="1">
      <alignment horizontal="right" vertical="center"/>
    </xf>
    <xf numFmtId="164" fontId="0" fillId="11" borderId="0" xfId="0" applyNumberFormat="1" applyFill="1" applyAlignment="1">
      <alignment vertical="center"/>
    </xf>
    <xf numFmtId="165" fontId="7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center" vertical="center"/>
    </xf>
    <xf numFmtId="164" fontId="44" fillId="0" borderId="0" xfId="0" applyNumberFormat="1" applyFont="1" applyAlignment="1">
      <alignment horizontal="center" vertical="center"/>
    </xf>
    <xf numFmtId="164" fontId="23" fillId="3" borderId="0" xfId="0" applyNumberFormat="1" applyFont="1" applyFill="1" applyAlignment="1">
      <alignment horizontal="right" vertical="center"/>
    </xf>
    <xf numFmtId="164" fontId="23" fillId="3" borderId="2" xfId="0" applyNumberFormat="1" applyFont="1" applyFill="1" applyBorder="1" applyAlignment="1">
      <alignment horizontal="right" vertical="center"/>
    </xf>
    <xf numFmtId="164" fontId="4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0" fillId="8" borderId="0" xfId="0" applyNumberFormat="1" applyFill="1" applyAlignment="1">
      <alignment horizontal="center" vertical="center"/>
    </xf>
    <xf numFmtId="164" fontId="0" fillId="11" borderId="0" xfId="0" applyNumberFormat="1" applyFill="1" applyAlignment="1">
      <alignment horizontal="center" vertical="center"/>
    </xf>
    <xf numFmtId="164" fontId="13" fillId="0" borderId="0" xfId="0" applyNumberFormat="1" applyFont="1" applyAlignment="1">
      <alignment horizontal="centerContinuous" vertical="center"/>
    </xf>
    <xf numFmtId="164" fontId="29" fillId="6" borderId="0" xfId="0" applyNumberFormat="1" applyFont="1" applyFill="1" applyAlignment="1">
      <alignment horizontal="centerContinuous" vertical="center"/>
    </xf>
    <xf numFmtId="49" fontId="3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164" fontId="48" fillId="3" borderId="0" xfId="0" applyNumberFormat="1" applyFont="1" applyFill="1" applyAlignment="1">
      <alignment horizontal="right" vertical="center"/>
    </xf>
    <xf numFmtId="49" fontId="33" fillId="2" borderId="0" xfId="0" applyNumberFormat="1" applyFont="1" applyFill="1" applyAlignment="1">
      <alignment horizontal="center" vertical="center"/>
    </xf>
    <xf numFmtId="164" fontId="30" fillId="0" borderId="0" xfId="0" applyNumberFormat="1" applyFont="1" applyAlignment="1">
      <alignment vertical="center"/>
    </xf>
    <xf numFmtId="164" fontId="30" fillId="0" borderId="0" xfId="0" applyNumberFormat="1" applyFont="1" applyAlignment="1">
      <alignment horizontal="right" vertical="center"/>
    </xf>
    <xf numFmtId="165" fontId="30" fillId="0" borderId="0" xfId="0" applyNumberFormat="1" applyFont="1" applyAlignment="1">
      <alignment vertical="center"/>
    </xf>
    <xf numFmtId="164" fontId="48" fillId="3" borderId="2" xfId="0" applyNumberFormat="1" applyFont="1" applyFill="1" applyBorder="1" applyAlignment="1">
      <alignment horizontal="right" vertical="center"/>
    </xf>
    <xf numFmtId="167" fontId="48" fillId="3" borderId="0" xfId="0" applyNumberFormat="1" applyFont="1" applyFill="1" applyAlignment="1">
      <alignment horizontal="right" vertical="center"/>
    </xf>
    <xf numFmtId="167" fontId="48" fillId="3" borderId="2" xfId="0" applyNumberFormat="1" applyFont="1" applyFill="1" applyBorder="1" applyAlignment="1">
      <alignment horizontal="right" vertical="center"/>
    </xf>
    <xf numFmtId="164" fontId="48" fillId="3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164" fontId="4" fillId="3" borderId="3" xfId="0" applyNumberFormat="1" applyFont="1" applyFill="1" applyBorder="1" applyAlignment="1">
      <alignment horizontal="right" vertical="center"/>
    </xf>
    <xf numFmtId="164" fontId="24" fillId="0" borderId="0" xfId="0" applyNumberFormat="1" applyFont="1" applyAlignment="1">
      <alignment vertical="center"/>
    </xf>
    <xf numFmtId="164" fontId="24" fillId="0" borderId="0" xfId="0" quotePrefix="1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9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6" fillId="0" borderId="0" xfId="0" applyNumberFormat="1" applyFont="1" applyAlignment="1">
      <alignment horizontal="center" vertical="center"/>
    </xf>
    <xf numFmtId="164" fontId="36" fillId="0" borderId="2" xfId="0" applyNumberFormat="1" applyFont="1" applyBorder="1" applyAlignment="1">
      <alignment horizontal="center" vertical="center"/>
    </xf>
    <xf numFmtId="164" fontId="47" fillId="0" borderId="3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4" fontId="22" fillId="0" borderId="0" xfId="0" applyNumberFormat="1" applyFont="1" applyAlignment="1">
      <alignment vertical="center"/>
    </xf>
    <xf numFmtId="164" fontId="22" fillId="6" borderId="0" xfId="0" applyNumberFormat="1" applyFont="1" applyFill="1" applyAlignment="1">
      <alignment vertical="center"/>
    </xf>
    <xf numFmtId="164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Continuous" vertical="center"/>
    </xf>
    <xf numFmtId="169" fontId="49" fillId="0" borderId="0" xfId="0" applyNumberFormat="1" applyFont="1" applyAlignment="1">
      <alignment vertical="center"/>
    </xf>
    <xf numFmtId="20" fontId="3" fillId="8" borderId="0" xfId="0" applyNumberFormat="1" applyFont="1" applyFill="1" applyAlignment="1">
      <alignment vertical="center"/>
    </xf>
    <xf numFmtId="164" fontId="33" fillId="13" borderId="0" xfId="0" applyNumberFormat="1" applyFont="1" applyFill="1" applyAlignment="1">
      <alignment horizontal="center" vertical="center"/>
    </xf>
    <xf numFmtId="164" fontId="9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14" fillId="0" borderId="0" xfId="0" applyNumberFormat="1" applyFont="1" applyAlignment="1">
      <alignment horizontal="left" vertical="top"/>
    </xf>
    <xf numFmtId="164" fontId="14" fillId="0" borderId="0" xfId="0" applyNumberFormat="1" applyFont="1" applyAlignment="1">
      <alignment horizontal="center" vertical="top"/>
    </xf>
    <xf numFmtId="164" fontId="9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30" fillId="0" borderId="5" xfId="0" applyNumberFormat="1" applyFont="1" applyFill="1" applyBorder="1" applyAlignment="1">
      <alignment vertical="center"/>
    </xf>
    <xf numFmtId="49" fontId="8" fillId="8" borderId="0" xfId="0" applyNumberFormat="1" applyFont="1" applyFill="1" applyAlignment="1">
      <alignment horizontal="center" vertical="center"/>
    </xf>
    <xf numFmtId="49" fontId="8" fillId="11" borderId="0" xfId="0" applyNumberFormat="1" applyFont="1" applyFill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166" fontId="7" fillId="0" borderId="5" xfId="0" applyNumberFormat="1" applyFont="1" applyFill="1" applyBorder="1" applyAlignment="1">
      <alignment horizontal="center" vertical="center"/>
    </xf>
    <xf numFmtId="166" fontId="7" fillId="10" borderId="0" xfId="0" applyNumberFormat="1" applyFont="1" applyFill="1" applyAlignment="1">
      <alignment horizontal="center" vertical="center"/>
    </xf>
    <xf numFmtId="164" fontId="36" fillId="3" borderId="0" xfId="0" applyNumberFormat="1" applyFont="1" applyFill="1" applyAlignment="1">
      <alignment vertical="center"/>
    </xf>
    <xf numFmtId="164" fontId="26" fillId="3" borderId="0" xfId="0" applyNumberFormat="1" applyFont="1" applyFill="1" applyAlignment="1">
      <alignment vertical="center"/>
    </xf>
    <xf numFmtId="164" fontId="26" fillId="3" borderId="0" xfId="0" applyNumberFormat="1" applyFont="1" applyFill="1" applyAlignment="1">
      <alignment horizontal="centerContinuous" vertical="center"/>
    </xf>
    <xf numFmtId="164" fontId="8" fillId="3" borderId="0" xfId="0" applyNumberFormat="1" applyFont="1" applyFill="1" applyAlignment="1">
      <alignment horizontal="centerContinuous" vertical="center"/>
    </xf>
    <xf numFmtId="164" fontId="7" fillId="0" borderId="5" xfId="0" applyNumberFormat="1" applyFont="1" applyFill="1" applyBorder="1" applyAlignment="1">
      <alignment vertical="center"/>
    </xf>
    <xf numFmtId="166" fontId="7" fillId="10" borderId="0" xfId="0" applyNumberFormat="1" applyFont="1" applyFill="1" applyAlignment="1">
      <alignment horizontal="centerContinuous" vertical="center"/>
    </xf>
    <xf numFmtId="0" fontId="7" fillId="10" borderId="0" xfId="0" applyFont="1" applyFill="1" applyAlignment="1">
      <alignment horizontal="centerContinuous" vertical="center"/>
    </xf>
    <xf numFmtId="0" fontId="7" fillId="10" borderId="0" xfId="0" applyFont="1" applyFill="1" applyAlignment="1">
      <alignment horizontal="center" vertical="center"/>
    </xf>
    <xf numFmtId="166" fontId="7" fillId="0" borderId="5" xfId="0" applyNumberFormat="1" applyFont="1" applyFill="1" applyBorder="1" applyAlignment="1">
      <alignment horizontal="centerContinuous" vertical="center"/>
    </xf>
    <xf numFmtId="164" fontId="8" fillId="0" borderId="5" xfId="0" applyNumberFormat="1" applyFont="1" applyFill="1" applyBorder="1" applyAlignment="1">
      <alignment vertical="center"/>
    </xf>
    <xf numFmtId="164" fontId="32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171" fontId="9" fillId="0" borderId="5" xfId="0" applyNumberFormat="1" applyFont="1" applyFill="1" applyBorder="1" applyAlignment="1">
      <alignment horizontal="center" vertical="center"/>
    </xf>
    <xf numFmtId="164" fontId="8" fillId="13" borderId="0" xfId="0" applyNumberFormat="1" applyFont="1" applyFill="1" applyAlignment="1">
      <alignment horizontal="center" vertical="center"/>
    </xf>
    <xf numFmtId="164" fontId="7" fillId="3" borderId="3" xfId="0" applyNumberFormat="1" applyFont="1" applyFill="1" applyBorder="1" applyAlignment="1">
      <alignment horizontal="right" vertical="center"/>
    </xf>
    <xf numFmtId="167" fontId="8" fillId="0" borderId="5" xfId="0" applyNumberFormat="1" applyFont="1" applyFill="1" applyBorder="1" applyAlignment="1">
      <alignment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horizontal="centerContinuous" vertical="center"/>
    </xf>
    <xf numFmtId="164" fontId="6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64" fontId="8" fillId="0" borderId="0" xfId="0" quotePrefix="1" applyNumberFormat="1" applyFont="1" applyAlignment="1">
      <alignment vertical="center"/>
    </xf>
    <xf numFmtId="164" fontId="0" fillId="0" borderId="0" xfId="0" applyNumberForma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horizontal="center" vertical="center"/>
    </xf>
    <xf numFmtId="164" fontId="34" fillId="0" borderId="0" xfId="0" applyNumberFormat="1" applyFont="1" applyFill="1" applyAlignment="1">
      <alignment horizontal="centerContinuous" vertical="center"/>
    </xf>
    <xf numFmtId="49" fontId="3" fillId="0" borderId="0" xfId="0" applyNumberFormat="1" applyFont="1" applyFill="1" applyAlignment="1">
      <alignment horizontal="center" vertical="center"/>
    </xf>
    <xf numFmtId="49" fontId="33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166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right" vertical="center"/>
    </xf>
    <xf numFmtId="164" fontId="7" fillId="0" borderId="2" xfId="0" applyNumberFormat="1" applyFont="1" applyFill="1" applyBorder="1" applyAlignment="1">
      <alignment horizontal="right" vertical="center"/>
    </xf>
    <xf numFmtId="164" fontId="10" fillId="0" borderId="3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164" fontId="30" fillId="0" borderId="0" xfId="0" applyNumberFormat="1" applyFont="1" applyFill="1" applyAlignment="1">
      <alignment horizontal="right" vertical="center"/>
    </xf>
    <xf numFmtId="164" fontId="7" fillId="0" borderId="1" xfId="0" applyNumberFormat="1" applyFont="1" applyFill="1" applyBorder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164" fontId="31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164" fontId="8" fillId="0" borderId="5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left" vertical="center"/>
    </xf>
    <xf numFmtId="166" fontId="6" fillId="8" borderId="0" xfId="0" applyNumberFormat="1" applyFont="1" applyFill="1" applyAlignment="1">
      <alignment vertical="center"/>
    </xf>
  </cellXfs>
  <cellStyles count="14">
    <cellStyle name="Euro" xfId="2"/>
    <cellStyle name="Fahrplan" xfId="3"/>
    <cellStyle name="Prozent 2" xfId="9"/>
    <cellStyle name="Prozent 3" xfId="11"/>
    <cellStyle name="Standard" xfId="0" builtinId="0"/>
    <cellStyle name="Standard 2" xfId="1"/>
    <cellStyle name="Standard 2 2" xfId="8"/>
    <cellStyle name="Standard 3" xfId="4"/>
    <cellStyle name="Standard 3 2" xfId="5"/>
    <cellStyle name="Standard 4" xfId="6"/>
    <cellStyle name="Standard 4 2" xfId="12"/>
    <cellStyle name="Standard 5" xfId="7"/>
    <cellStyle name="Standard 6" xfId="10"/>
    <cellStyle name="Standard 7" xfId="13"/>
  </cellStyles>
  <dxfs count="0"/>
  <tableStyles count="0" defaultTableStyle="TableStyleMedium9" defaultPivotStyle="PivotStyleLight16"/>
  <colors>
    <mruColors>
      <color rgb="FFFFE699"/>
      <color rgb="FF66FFFF"/>
      <color rgb="FFF9F672"/>
      <color rgb="FFFFFF66"/>
      <color rgb="FF948B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257175</xdr:colOff>
      <xdr:row>36</xdr:row>
      <xdr:rowOff>133350</xdr:rowOff>
    </xdr:to>
    <xdr:sp macro="" textlink="">
      <xdr:nvSpPr>
        <xdr:cNvPr id="2" name="Geschweifte Klammer rechts 1">
          <a:extLst>
            <a:ext uri="{FF2B5EF4-FFF2-40B4-BE49-F238E27FC236}">
              <a16:creationId xmlns:a16="http://schemas.microsoft.com/office/drawing/2014/main" id="{E7BBCE73-A2D7-4942-8EC5-1530699E7919}"/>
            </a:ext>
          </a:extLst>
        </xdr:cNvPr>
        <xdr:cNvSpPr/>
      </xdr:nvSpPr>
      <xdr:spPr>
        <a:xfrm>
          <a:off x="4743450" y="2990850"/>
          <a:ext cx="257175" cy="12954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12</xdr:col>
      <xdr:colOff>9525</xdr:colOff>
      <xdr:row>46</xdr:row>
      <xdr:rowOff>9526</xdr:rowOff>
    </xdr:from>
    <xdr:to>
      <xdr:col>12</xdr:col>
      <xdr:colOff>190500</xdr:colOff>
      <xdr:row>55</xdr:row>
      <xdr:rowOff>142876</xdr:rowOff>
    </xdr:to>
    <xdr:sp macro="" textlink="">
      <xdr:nvSpPr>
        <xdr:cNvPr id="9" name="Geschweifte Klammer rechts 8">
          <a:extLst>
            <a:ext uri="{FF2B5EF4-FFF2-40B4-BE49-F238E27FC236}">
              <a16:creationId xmlns:a16="http://schemas.microsoft.com/office/drawing/2014/main" id="{6E9B1464-1813-43D5-93E6-43119C545946}"/>
            </a:ext>
          </a:extLst>
        </xdr:cNvPr>
        <xdr:cNvSpPr/>
      </xdr:nvSpPr>
      <xdr:spPr>
        <a:xfrm>
          <a:off x="4752975" y="7524751"/>
          <a:ext cx="180975" cy="14478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361950</xdr:colOff>
      <xdr:row>28</xdr:row>
      <xdr:rowOff>9525</xdr:rowOff>
    </xdr:from>
    <xdr:to>
      <xdr:col>6</xdr:col>
      <xdr:colOff>180975</xdr:colOff>
      <xdr:row>37</xdr:row>
      <xdr:rowOff>0</xdr:rowOff>
    </xdr:to>
    <xdr:sp macro="" textlink="">
      <xdr:nvSpPr>
        <xdr:cNvPr id="3" name="Geschweifte Klammer rechts 2">
          <a:extLst>
            <a:ext uri="{FF2B5EF4-FFF2-40B4-BE49-F238E27FC236}">
              <a16:creationId xmlns:a16="http://schemas.microsoft.com/office/drawing/2014/main" id="{5D43576D-2985-44ED-9C00-37F49DBEE3EA}"/>
            </a:ext>
          </a:extLst>
        </xdr:cNvPr>
        <xdr:cNvSpPr/>
      </xdr:nvSpPr>
      <xdr:spPr>
        <a:xfrm>
          <a:off x="2809875" y="3000375"/>
          <a:ext cx="190500" cy="12954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76200</xdr:rowOff>
    </xdr:from>
    <xdr:to>
      <xdr:col>10</xdr:col>
      <xdr:colOff>628650</xdr:colOff>
      <xdr:row>46</xdr:row>
      <xdr:rowOff>38100</xdr:rowOff>
    </xdr:to>
    <xdr:pic>
      <xdr:nvPicPr>
        <xdr:cNvPr id="4" name="Grafik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102" r="-116"/>
        <a:stretch/>
      </xdr:blipFill>
      <xdr:spPr bwMode="auto">
        <a:xfrm>
          <a:off x="0" y="323850"/>
          <a:ext cx="8248650" cy="853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artmut Jaissle" id="{22E7408D-F861-4010-8645-5BF9BD256EFA}" userId="S::Jaissle@nahverkehrsberatung.de::1c232dfd-8e24-4853-91d7-ec7578199a9a" providerId="AD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Z72" dT="2022-01-28T12:51:28.99" personId="{22E7408D-F861-4010-8645-5BF9BD256EFA}" id="{EC385986-F437-4CF1-8031-C690A8A3B973}">
    <text>Anschluss von Hülben GMS an 12:31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9"/>
  <sheetViews>
    <sheetView workbookViewId="0">
      <selection sqref="A1:XFD1"/>
    </sheetView>
  </sheetViews>
  <sheetFormatPr baseColWidth="10" defaultColWidth="11.42578125" defaultRowHeight="12" customHeight="1" x14ac:dyDescent="0.25"/>
  <cols>
    <col min="1" max="1" width="16.5703125" style="14" customWidth="1"/>
    <col min="2" max="2" width="11.42578125" style="14"/>
    <col min="3" max="3" width="3.140625" style="14" customWidth="1"/>
    <col min="4" max="4" width="4.5703125" style="64" hidden="1" customWidth="1"/>
    <col min="5" max="10" width="5.5703125" style="14" customWidth="1"/>
    <col min="11" max="11" width="6.5703125" style="14" customWidth="1"/>
    <col min="12" max="12" width="7" style="14" customWidth="1"/>
    <col min="13" max="13" width="5.5703125" style="14" customWidth="1"/>
    <col min="14" max="14" width="6.42578125" style="14" bestFit="1" customWidth="1"/>
    <col min="15" max="18" width="5.5703125" style="14" customWidth="1"/>
    <col min="19" max="19" width="7" style="14" bestFit="1" customWidth="1"/>
    <col min="20" max="20" width="6.42578125" style="14" bestFit="1" customWidth="1"/>
    <col min="21" max="24" width="5.5703125" style="14" customWidth="1"/>
    <col min="25" max="25" width="5.42578125" style="14" bestFit="1" customWidth="1"/>
    <col min="26" max="26" width="5.5703125" style="14" customWidth="1"/>
    <col min="27" max="27" width="6.42578125" style="14" bestFit="1" customWidth="1"/>
    <col min="28" max="16384" width="11.42578125" style="14"/>
  </cols>
  <sheetData>
    <row r="1" spans="1:27" s="21" customFormat="1" ht="20.100000000000001" customHeight="1" x14ac:dyDescent="0.25">
      <c r="A1" s="245" t="s">
        <v>135</v>
      </c>
      <c r="B1" s="198"/>
      <c r="C1" s="198"/>
      <c r="D1" s="199"/>
      <c r="E1" s="198"/>
      <c r="F1" s="25"/>
      <c r="G1" s="25"/>
      <c r="H1" s="25"/>
      <c r="I1" s="25"/>
      <c r="J1" s="25"/>
      <c r="K1" s="25"/>
      <c r="L1" s="25"/>
      <c r="M1" s="25"/>
      <c r="N1" s="25"/>
      <c r="O1" s="134"/>
      <c r="P1" s="134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27" ht="5.0999999999999996" customHeight="1" x14ac:dyDescent="0.25"/>
    <row r="3" spans="1:27" s="43" customFormat="1" ht="12" hidden="1" customHeight="1" x14ac:dyDescent="0.25">
      <c r="A3" s="20" t="s">
        <v>1</v>
      </c>
      <c r="D3" s="118"/>
      <c r="E3" s="44" t="s">
        <v>3</v>
      </c>
      <c r="F3" s="44" t="s">
        <v>3</v>
      </c>
      <c r="G3" s="107"/>
      <c r="H3" s="44" t="s">
        <v>4</v>
      </c>
      <c r="I3" s="45" t="s">
        <v>4</v>
      </c>
      <c r="J3" s="43" t="s">
        <v>4</v>
      </c>
      <c r="K3" s="141" t="s">
        <v>4</v>
      </c>
      <c r="L3" s="44">
        <v>4</v>
      </c>
      <c r="M3" s="43">
        <v>4</v>
      </c>
      <c r="R3" s="44"/>
      <c r="S3" s="44"/>
      <c r="T3" s="45"/>
      <c r="X3" s="44"/>
      <c r="Y3" s="44"/>
    </row>
    <row r="4" spans="1:27" s="43" customFormat="1" ht="12" hidden="1" customHeight="1" x14ac:dyDescent="0.25">
      <c r="A4" s="20" t="s">
        <v>6</v>
      </c>
      <c r="D4" s="118"/>
      <c r="E4" s="44">
        <v>3</v>
      </c>
      <c r="F4" s="107"/>
      <c r="G4" s="44">
        <v>3</v>
      </c>
      <c r="H4" s="44">
        <v>3</v>
      </c>
      <c r="I4" s="45">
        <v>3</v>
      </c>
      <c r="J4" s="43">
        <v>3</v>
      </c>
      <c r="K4" s="142"/>
      <c r="L4" s="44">
        <v>3</v>
      </c>
      <c r="M4" s="43">
        <v>3</v>
      </c>
      <c r="R4" s="44"/>
      <c r="S4" s="44"/>
      <c r="T4" s="45"/>
      <c r="X4" s="44"/>
      <c r="Y4" s="44"/>
    </row>
    <row r="5" spans="1:27" s="43" customFormat="1" ht="12" customHeight="1" x14ac:dyDescent="0.25">
      <c r="A5" s="20" t="s">
        <v>8</v>
      </c>
      <c r="D5" s="118"/>
      <c r="E5" s="44"/>
      <c r="F5" s="132" t="s">
        <v>7</v>
      </c>
      <c r="G5" s="149" t="s">
        <v>9</v>
      </c>
      <c r="H5" s="44"/>
      <c r="I5" s="45"/>
      <c r="K5" s="143" t="s">
        <v>7</v>
      </c>
      <c r="L5" s="44"/>
      <c r="R5" s="44"/>
      <c r="S5" s="44"/>
      <c r="T5" s="45"/>
      <c r="X5" s="44"/>
      <c r="Y5" s="44"/>
    </row>
    <row r="6" spans="1:27" s="56" customFormat="1" ht="9.9499999999999993" customHeight="1" x14ac:dyDescent="0.25">
      <c r="A6" s="61" t="s">
        <v>11</v>
      </c>
      <c r="B6" s="59"/>
      <c r="C6" s="59"/>
      <c r="D6" s="48"/>
      <c r="F6" s="59"/>
      <c r="G6" s="59"/>
      <c r="J6" s="53" t="s">
        <v>13</v>
      </c>
      <c r="K6" s="59">
        <v>0.52777777777777779</v>
      </c>
      <c r="L6" s="56">
        <v>0.62847222222222221</v>
      </c>
      <c r="M6" s="56">
        <v>0.73611111111111116</v>
      </c>
      <c r="T6" s="53"/>
    </row>
    <row r="7" spans="1:27" s="6" customFormat="1" ht="12" hidden="1" customHeight="1" x14ac:dyDescent="0.25">
      <c r="A7" s="6" t="s">
        <v>16</v>
      </c>
      <c r="B7" s="1" t="s">
        <v>17</v>
      </c>
      <c r="C7" s="6" t="s">
        <v>18</v>
      </c>
      <c r="D7" s="66"/>
      <c r="M7" s="88">
        <v>0.73819444444444438</v>
      </c>
    </row>
    <row r="8" spans="1:27" s="6" customFormat="1" ht="12" hidden="1" customHeight="1" x14ac:dyDescent="0.25">
      <c r="B8" s="6" t="s">
        <v>74</v>
      </c>
      <c r="D8" s="66">
        <v>2.7777777777777779E-3</v>
      </c>
      <c r="E8" s="15"/>
      <c r="F8" s="1"/>
      <c r="G8" s="1"/>
      <c r="H8" s="15"/>
      <c r="M8" s="89">
        <f>M7+$D8</f>
        <v>0.74097222222222214</v>
      </c>
    </row>
    <row r="9" spans="1:27" s="6" customFormat="1" ht="12" hidden="1" customHeight="1" x14ac:dyDescent="0.25">
      <c r="B9" s="6" t="s">
        <v>75</v>
      </c>
      <c r="D9" s="66">
        <v>1.3888888888888889E-3</v>
      </c>
      <c r="E9" s="15"/>
      <c r="F9" s="1"/>
      <c r="G9" s="15"/>
      <c r="H9" s="15"/>
      <c r="I9" s="1"/>
      <c r="J9" s="1"/>
      <c r="K9" s="1"/>
      <c r="L9" s="1"/>
      <c r="M9" s="89">
        <f>M8+$D9</f>
        <v>0.74236111111111103</v>
      </c>
      <c r="O9" s="1"/>
      <c r="P9" s="1"/>
      <c r="Q9" s="1"/>
      <c r="R9" s="1"/>
      <c r="S9" s="1"/>
      <c r="T9" s="1"/>
      <c r="Y9" s="1"/>
    </row>
    <row r="10" spans="1:27" s="6" customFormat="1" ht="12" hidden="1" customHeight="1" x14ac:dyDescent="0.25">
      <c r="B10" s="6" t="s">
        <v>76</v>
      </c>
      <c r="D10" s="66">
        <v>1.3888888888888889E-3</v>
      </c>
      <c r="E10" s="15"/>
      <c r="F10" s="1"/>
      <c r="G10" s="15"/>
      <c r="H10" s="15"/>
      <c r="I10" s="1"/>
      <c r="J10" s="1"/>
      <c r="K10" s="1"/>
      <c r="L10" s="1"/>
      <c r="M10" s="89">
        <f>M9+$D10</f>
        <v>0.74374999999999991</v>
      </c>
      <c r="O10" s="1"/>
      <c r="P10" s="1"/>
      <c r="Q10" s="1"/>
      <c r="R10" s="1"/>
      <c r="S10" s="1"/>
      <c r="T10" s="1"/>
      <c r="Y10" s="1"/>
    </row>
    <row r="11" spans="1:27" s="6" customFormat="1" ht="12" hidden="1" customHeight="1" x14ac:dyDescent="0.25">
      <c r="B11" s="6" t="s">
        <v>77</v>
      </c>
      <c r="D11" s="66">
        <v>1.3888888888888889E-3</v>
      </c>
      <c r="E11" s="15"/>
      <c r="F11" s="1"/>
      <c r="G11" s="15"/>
      <c r="H11" s="15"/>
      <c r="I11" s="1"/>
      <c r="J11" s="1"/>
      <c r="K11" s="1"/>
      <c r="L11" s="1"/>
      <c r="M11" s="89">
        <f>M10+$D11</f>
        <v>0.7451388888888888</v>
      </c>
      <c r="O11" s="1"/>
      <c r="P11" s="1"/>
      <c r="Q11" s="1"/>
      <c r="R11" s="1"/>
      <c r="S11" s="1"/>
      <c r="T11" s="1"/>
      <c r="Y11" s="1"/>
    </row>
    <row r="12" spans="1:27" s="6" customFormat="1" ht="12" hidden="1" customHeight="1" x14ac:dyDescent="0.25">
      <c r="A12" s="6" t="s">
        <v>62</v>
      </c>
      <c r="B12" s="6" t="s">
        <v>78</v>
      </c>
      <c r="D12" s="66">
        <v>2.0833333333333333E-3</v>
      </c>
      <c r="E12" s="15"/>
      <c r="F12" s="1"/>
      <c r="G12" s="1"/>
      <c r="H12" s="15"/>
      <c r="I12" s="1"/>
      <c r="J12" s="1"/>
      <c r="K12" s="1"/>
      <c r="L12" s="1"/>
      <c r="M12" s="89">
        <f>M11+$D12</f>
        <v>0.74722222222222212</v>
      </c>
      <c r="O12" s="1"/>
      <c r="P12" s="1"/>
      <c r="Q12" s="1"/>
      <c r="R12" s="1"/>
      <c r="S12" s="1"/>
      <c r="T12" s="1"/>
      <c r="Y12" s="1"/>
    </row>
    <row r="13" spans="1:27" s="46" customFormat="1" ht="12" customHeight="1" x14ac:dyDescent="0.25">
      <c r="A13" s="3" t="s">
        <v>79</v>
      </c>
      <c r="B13" s="3"/>
      <c r="C13" s="3" t="s">
        <v>24</v>
      </c>
      <c r="D13" s="65"/>
      <c r="E13" s="27"/>
      <c r="F13" s="27">
        <v>0.27916666666666667</v>
      </c>
      <c r="G13" s="27">
        <v>0.28611111111111115</v>
      </c>
      <c r="H13" s="27">
        <v>0.36944444444444446</v>
      </c>
      <c r="I13" s="27">
        <v>0.45277777777777778</v>
      </c>
      <c r="J13" s="27">
        <v>0.51527777777777783</v>
      </c>
      <c r="K13" s="27">
        <v>0.55694444444444446</v>
      </c>
      <c r="L13" s="27">
        <v>0.66111111111111109</v>
      </c>
      <c r="M13" s="27">
        <f>L13+120/1440</f>
        <v>0.74444444444444446</v>
      </c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47"/>
      <c r="Z13" s="47"/>
      <c r="AA13" s="47"/>
    </row>
    <row r="14" spans="1:27" s="6" customFormat="1" ht="12" customHeight="1" x14ac:dyDescent="0.25">
      <c r="A14" s="6" t="s">
        <v>62</v>
      </c>
      <c r="B14" s="6" t="s">
        <v>80</v>
      </c>
      <c r="D14" s="66">
        <v>1.3888888888888889E-3</v>
      </c>
      <c r="E14" s="1">
        <v>0.24930555555555556</v>
      </c>
      <c r="F14" s="131">
        <v>0.28055555555555556</v>
      </c>
      <c r="G14" s="109">
        <v>0.29097222222222224</v>
      </c>
      <c r="H14" s="1">
        <v>0.3743055555555555</v>
      </c>
      <c r="I14" s="1">
        <v>0.45763888888888887</v>
      </c>
      <c r="J14" s="1">
        <v>0.52013888888888882</v>
      </c>
      <c r="K14" s="144">
        <v>0.56180555555555556</v>
      </c>
      <c r="L14" s="1">
        <v>0.66597222222222219</v>
      </c>
      <c r="M14" s="1">
        <f>L14+120/1440</f>
        <v>0.74930555555555556</v>
      </c>
      <c r="O14" s="1"/>
      <c r="P14" s="1"/>
      <c r="Q14" s="1"/>
      <c r="R14" s="1"/>
      <c r="S14" s="1"/>
      <c r="T14" s="1"/>
      <c r="Y14" s="1"/>
    </row>
    <row r="15" spans="1:27" s="6" customFormat="1" ht="12" customHeight="1" x14ac:dyDescent="0.25">
      <c r="A15" s="1"/>
      <c r="B15" s="1" t="s">
        <v>81</v>
      </c>
      <c r="C15" s="1"/>
      <c r="D15" s="66">
        <v>6.9444444444444447E-4</v>
      </c>
      <c r="E15" s="1">
        <f t="shared" ref="E15:E26" si="0">E14+$D15</f>
        <v>0.25</v>
      </c>
      <c r="F15" s="131">
        <f t="shared" ref="F15:F26" si="1">F14+$D15</f>
        <v>0.28125</v>
      </c>
      <c r="G15" s="109">
        <f t="shared" ref="G15:G26" si="2">G14+$D15</f>
        <v>0.29166666666666669</v>
      </c>
      <c r="H15" s="1">
        <f t="shared" ref="H15:H26" si="3">H14+$D15</f>
        <v>0.37499999999999994</v>
      </c>
      <c r="I15" s="1">
        <f t="shared" ref="I15:I26" si="4">I14+$D15</f>
        <v>0.45833333333333331</v>
      </c>
      <c r="J15" s="1">
        <f t="shared" ref="J15:J26" si="5">J14+$D15</f>
        <v>0.52083333333333326</v>
      </c>
      <c r="K15" s="144">
        <f t="shared" ref="K15:K26" si="6">K14+$D15</f>
        <v>0.5625</v>
      </c>
      <c r="L15" s="1">
        <f t="shared" ref="L15:L26" si="7">L14+$D15</f>
        <v>0.66666666666666663</v>
      </c>
      <c r="M15" s="1">
        <f t="shared" ref="M15:M26" si="8">M14+$D15</f>
        <v>0.75</v>
      </c>
      <c r="O15" s="1"/>
      <c r="P15" s="1"/>
      <c r="Q15" s="1"/>
      <c r="R15" s="1"/>
      <c r="S15" s="1"/>
      <c r="T15" s="1"/>
      <c r="Y15" s="1"/>
    </row>
    <row r="16" spans="1:27" s="6" customFormat="1" ht="12" customHeight="1" x14ac:dyDescent="0.25">
      <c r="A16" s="1"/>
      <c r="B16" s="1" t="s">
        <v>82</v>
      </c>
      <c r="C16" s="1"/>
      <c r="D16" s="66">
        <v>6.9444444444444447E-4</v>
      </c>
      <c r="E16" s="1">
        <f t="shared" si="0"/>
        <v>0.25069444444444444</v>
      </c>
      <c r="F16" s="131">
        <f t="shared" si="1"/>
        <v>0.28194444444444444</v>
      </c>
      <c r="G16" s="109">
        <f t="shared" si="2"/>
        <v>0.29236111111111113</v>
      </c>
      <c r="H16" s="1">
        <f t="shared" si="3"/>
        <v>0.37569444444444439</v>
      </c>
      <c r="I16" s="1">
        <f t="shared" si="4"/>
        <v>0.45902777777777776</v>
      </c>
      <c r="J16" s="1">
        <f t="shared" si="5"/>
        <v>0.5215277777777777</v>
      </c>
      <c r="K16" s="144">
        <f t="shared" si="6"/>
        <v>0.56319444444444444</v>
      </c>
      <c r="L16" s="1">
        <f t="shared" si="7"/>
        <v>0.66736111111111107</v>
      </c>
      <c r="M16" s="1">
        <f t="shared" si="8"/>
        <v>0.75069444444444444</v>
      </c>
      <c r="O16" s="1"/>
      <c r="P16" s="1"/>
      <c r="Q16" s="1"/>
      <c r="R16" s="1"/>
      <c r="S16" s="1"/>
      <c r="T16" s="1"/>
      <c r="U16" s="15"/>
      <c r="V16" s="15"/>
      <c r="W16" s="15"/>
      <c r="X16" s="15"/>
      <c r="Y16" s="15"/>
      <c r="Z16" s="15"/>
      <c r="AA16" s="15"/>
    </row>
    <row r="17" spans="1:27" s="6" customFormat="1" ht="12" customHeight="1" x14ac:dyDescent="0.25">
      <c r="A17" s="1" t="s">
        <v>83</v>
      </c>
      <c r="B17" s="1" t="s">
        <v>84</v>
      </c>
      <c r="C17" s="1"/>
      <c r="D17" s="66">
        <v>2.7777777777777779E-3</v>
      </c>
      <c r="E17" s="1">
        <f t="shared" si="0"/>
        <v>0.25347222222222221</v>
      </c>
      <c r="F17" s="131">
        <f t="shared" si="1"/>
        <v>0.28472222222222221</v>
      </c>
      <c r="G17" s="109">
        <f t="shared" si="2"/>
        <v>0.2951388888888889</v>
      </c>
      <c r="H17" s="1">
        <f t="shared" si="3"/>
        <v>0.37847222222222215</v>
      </c>
      <c r="I17" s="1">
        <f t="shared" si="4"/>
        <v>0.46180555555555552</v>
      </c>
      <c r="J17" s="1">
        <f t="shared" si="5"/>
        <v>0.52430555555555547</v>
      </c>
      <c r="K17" s="144">
        <f t="shared" si="6"/>
        <v>0.56597222222222221</v>
      </c>
      <c r="L17" s="1">
        <f t="shared" si="7"/>
        <v>0.67013888888888884</v>
      </c>
      <c r="M17" s="1">
        <f t="shared" si="8"/>
        <v>0.75347222222222221</v>
      </c>
      <c r="O17" s="1"/>
      <c r="P17" s="26"/>
      <c r="Q17" s="26"/>
      <c r="R17" s="1"/>
      <c r="S17" s="26"/>
      <c r="T17" s="1"/>
      <c r="U17" s="15"/>
      <c r="V17" s="15"/>
      <c r="W17" s="15"/>
      <c r="X17" s="15"/>
      <c r="Y17" s="15"/>
      <c r="Z17" s="15"/>
      <c r="AA17" s="15"/>
    </row>
    <row r="18" spans="1:27" s="6" customFormat="1" ht="12" customHeight="1" x14ac:dyDescent="0.25">
      <c r="A18" s="1"/>
      <c r="B18" s="1" t="s">
        <v>85</v>
      </c>
      <c r="C18" s="1"/>
      <c r="D18" s="66">
        <v>2.0833333333333333E-3</v>
      </c>
      <c r="E18" s="1">
        <f t="shared" si="0"/>
        <v>0.25555555555555554</v>
      </c>
      <c r="F18" s="131">
        <f t="shared" si="1"/>
        <v>0.28680555555555554</v>
      </c>
      <c r="G18" s="109">
        <f t="shared" si="2"/>
        <v>0.29722222222222222</v>
      </c>
      <c r="H18" s="1">
        <f t="shared" si="3"/>
        <v>0.38055555555555548</v>
      </c>
      <c r="I18" s="1">
        <f t="shared" si="4"/>
        <v>0.46388888888888885</v>
      </c>
      <c r="J18" s="1">
        <f t="shared" si="5"/>
        <v>0.5263888888888888</v>
      </c>
      <c r="K18" s="144">
        <f t="shared" si="6"/>
        <v>0.56805555555555554</v>
      </c>
      <c r="L18" s="1">
        <f t="shared" si="7"/>
        <v>0.67222222222222217</v>
      </c>
      <c r="M18" s="1">
        <f t="shared" si="8"/>
        <v>0.75555555555555554</v>
      </c>
      <c r="O18" s="1"/>
      <c r="P18" s="26"/>
      <c r="Q18" s="194"/>
      <c r="R18" s="1"/>
      <c r="S18" s="26"/>
      <c r="T18" s="1"/>
      <c r="U18" s="1"/>
      <c r="V18" s="1"/>
      <c r="W18" s="1"/>
      <c r="X18" s="1"/>
      <c r="Y18" s="1"/>
      <c r="Z18" s="1"/>
      <c r="AA18" s="1"/>
    </row>
    <row r="19" spans="1:27" s="6" customFormat="1" ht="12" customHeight="1" x14ac:dyDescent="0.25">
      <c r="A19" s="1"/>
      <c r="B19" s="1" t="s">
        <v>86</v>
      </c>
      <c r="C19" s="1"/>
      <c r="D19" s="66">
        <v>6.9444444444444447E-4</v>
      </c>
      <c r="E19" s="1">
        <f t="shared" si="0"/>
        <v>0.25624999999999998</v>
      </c>
      <c r="F19" s="131">
        <f t="shared" si="1"/>
        <v>0.28749999999999998</v>
      </c>
      <c r="G19" s="109">
        <f t="shared" si="2"/>
        <v>0.29791666666666666</v>
      </c>
      <c r="H19" s="1">
        <f t="shared" si="3"/>
        <v>0.38124999999999992</v>
      </c>
      <c r="I19" s="1">
        <f t="shared" si="4"/>
        <v>0.46458333333333329</v>
      </c>
      <c r="J19" s="1">
        <f t="shared" si="5"/>
        <v>0.52708333333333324</v>
      </c>
      <c r="K19" s="144">
        <f t="shared" si="6"/>
        <v>0.56874999999999998</v>
      </c>
      <c r="L19" s="1">
        <f t="shared" si="7"/>
        <v>0.67291666666666661</v>
      </c>
      <c r="M19" s="1">
        <f t="shared" si="8"/>
        <v>0.75624999999999998</v>
      </c>
      <c r="O19" s="26"/>
      <c r="P19" s="26"/>
      <c r="Q19" s="191"/>
      <c r="R19" s="26"/>
      <c r="S19" s="26"/>
      <c r="T19" s="26"/>
      <c r="U19" s="1"/>
      <c r="V19" s="1"/>
      <c r="W19" s="1"/>
      <c r="X19" s="1"/>
      <c r="Y19" s="1"/>
      <c r="Z19" s="1"/>
      <c r="AA19" s="1"/>
    </row>
    <row r="20" spans="1:27" s="6" customFormat="1" ht="12" customHeight="1" x14ac:dyDescent="0.25">
      <c r="A20" s="1"/>
      <c r="B20" s="1" t="s">
        <v>87</v>
      </c>
      <c r="C20" s="1"/>
      <c r="D20" s="66">
        <v>0</v>
      </c>
      <c r="E20" s="1">
        <f t="shared" si="0"/>
        <v>0.25624999999999998</v>
      </c>
      <c r="F20" s="131">
        <f t="shared" si="1"/>
        <v>0.28749999999999998</v>
      </c>
      <c r="G20" s="109">
        <f t="shared" si="2"/>
        <v>0.29791666666666666</v>
      </c>
      <c r="H20" s="1">
        <f t="shared" si="3"/>
        <v>0.38124999999999992</v>
      </c>
      <c r="I20" s="1">
        <f t="shared" si="4"/>
        <v>0.46458333333333329</v>
      </c>
      <c r="J20" s="1">
        <f t="shared" si="5"/>
        <v>0.52708333333333324</v>
      </c>
      <c r="K20" s="144">
        <f t="shared" si="6"/>
        <v>0.56874999999999998</v>
      </c>
      <c r="L20" s="1">
        <f t="shared" si="7"/>
        <v>0.67291666666666661</v>
      </c>
      <c r="M20" s="1">
        <f t="shared" si="8"/>
        <v>0.75624999999999998</v>
      </c>
      <c r="O20" s="26"/>
      <c r="P20" s="26"/>
      <c r="Q20" s="191"/>
      <c r="R20" s="26"/>
      <c r="S20" s="26"/>
      <c r="T20" s="26"/>
      <c r="U20" s="1"/>
      <c r="V20" s="1"/>
      <c r="W20" s="1"/>
      <c r="X20" s="1"/>
      <c r="Y20" s="1"/>
      <c r="Z20" s="1"/>
      <c r="AA20" s="1"/>
    </row>
    <row r="21" spans="1:27" s="6" customFormat="1" ht="12" customHeight="1" x14ac:dyDescent="0.25">
      <c r="A21" s="1" t="s">
        <v>88</v>
      </c>
      <c r="B21" s="1" t="s">
        <v>89</v>
      </c>
      <c r="C21" s="1"/>
      <c r="D21" s="66">
        <v>1.3888888888888889E-3</v>
      </c>
      <c r="E21" s="1">
        <f t="shared" si="0"/>
        <v>0.25763888888888886</v>
      </c>
      <c r="F21" s="131">
        <f t="shared" si="1"/>
        <v>0.28888888888888886</v>
      </c>
      <c r="G21" s="109">
        <f t="shared" si="2"/>
        <v>0.29930555555555555</v>
      </c>
      <c r="H21" s="1">
        <f t="shared" si="3"/>
        <v>0.38263888888888881</v>
      </c>
      <c r="I21" s="1">
        <f t="shared" si="4"/>
        <v>0.46597222222222218</v>
      </c>
      <c r="J21" s="1">
        <f t="shared" si="5"/>
        <v>0.52847222222222212</v>
      </c>
      <c r="K21" s="144">
        <f t="shared" si="6"/>
        <v>0.57013888888888886</v>
      </c>
      <c r="L21" s="1">
        <f t="shared" si="7"/>
        <v>0.67430555555555549</v>
      </c>
      <c r="M21" s="1">
        <f t="shared" si="8"/>
        <v>0.75763888888888886</v>
      </c>
      <c r="O21" s="26"/>
      <c r="P21" s="26"/>
      <c r="Q21" s="26"/>
      <c r="R21" s="26"/>
      <c r="S21" s="26"/>
      <c r="T21" s="26"/>
      <c r="U21" s="1"/>
      <c r="V21" s="1"/>
      <c r="W21" s="1"/>
      <c r="X21" s="1"/>
      <c r="Y21" s="1"/>
      <c r="Z21" s="1"/>
      <c r="AA21" s="1"/>
    </row>
    <row r="22" spans="1:27" s="6" customFormat="1" ht="12" customHeight="1" x14ac:dyDescent="0.25">
      <c r="A22" s="1"/>
      <c r="B22" s="1" t="s">
        <v>90</v>
      </c>
      <c r="C22" s="1"/>
      <c r="D22" s="66">
        <v>1.3888888888888889E-3</v>
      </c>
      <c r="E22" s="1">
        <f t="shared" si="0"/>
        <v>0.25902777777777775</v>
      </c>
      <c r="F22" s="131">
        <f t="shared" si="1"/>
        <v>0.29027777777777775</v>
      </c>
      <c r="G22" s="109">
        <f t="shared" si="2"/>
        <v>0.30069444444444443</v>
      </c>
      <c r="H22" s="1">
        <f t="shared" si="3"/>
        <v>0.38402777777777769</v>
      </c>
      <c r="I22" s="1">
        <f t="shared" si="4"/>
        <v>0.46736111111111106</v>
      </c>
      <c r="J22" s="1">
        <f t="shared" si="5"/>
        <v>0.52986111111111101</v>
      </c>
      <c r="K22" s="144">
        <f t="shared" si="6"/>
        <v>0.57152777777777775</v>
      </c>
      <c r="L22" s="1">
        <f t="shared" si="7"/>
        <v>0.67569444444444438</v>
      </c>
      <c r="M22" s="1">
        <f t="shared" si="8"/>
        <v>0.75902777777777775</v>
      </c>
      <c r="O22" s="26"/>
      <c r="P22" s="26"/>
      <c r="Q22" s="26"/>
      <c r="R22" s="26"/>
      <c r="S22" s="26"/>
      <c r="T22" s="26"/>
      <c r="U22" s="1"/>
      <c r="V22" s="1"/>
      <c r="W22" s="1"/>
      <c r="X22" s="1"/>
      <c r="Y22" s="1"/>
      <c r="Z22" s="1"/>
      <c r="AA22" s="1"/>
    </row>
    <row r="23" spans="1:27" s="6" customFormat="1" ht="12" customHeight="1" x14ac:dyDescent="0.25">
      <c r="A23" s="1"/>
      <c r="B23" s="1" t="s">
        <v>91</v>
      </c>
      <c r="C23" s="1"/>
      <c r="D23" s="66">
        <v>1.3888888888888889E-3</v>
      </c>
      <c r="E23" s="1">
        <f t="shared" si="0"/>
        <v>0.26041666666666663</v>
      </c>
      <c r="F23" s="131">
        <f t="shared" si="1"/>
        <v>0.29166666666666663</v>
      </c>
      <c r="G23" s="109">
        <f t="shared" si="2"/>
        <v>0.30208333333333331</v>
      </c>
      <c r="H23" s="1">
        <f t="shared" si="3"/>
        <v>0.38541666666666657</v>
      </c>
      <c r="I23" s="1">
        <f t="shared" si="4"/>
        <v>0.46874999999999994</v>
      </c>
      <c r="J23" s="1">
        <f t="shared" si="5"/>
        <v>0.53124999999999989</v>
      </c>
      <c r="K23" s="144">
        <f t="shared" si="6"/>
        <v>0.57291666666666663</v>
      </c>
      <c r="L23" s="1">
        <f t="shared" si="7"/>
        <v>0.67708333333333326</v>
      </c>
      <c r="M23" s="1">
        <f t="shared" si="8"/>
        <v>0.76041666666666663</v>
      </c>
      <c r="O23" s="26"/>
      <c r="P23" s="26"/>
      <c r="Q23" s="26"/>
      <c r="R23" s="26"/>
      <c r="S23" s="26"/>
      <c r="T23" s="26"/>
      <c r="U23" s="1"/>
      <c r="V23" s="1"/>
      <c r="W23" s="1"/>
      <c r="X23" s="1"/>
      <c r="Y23" s="1"/>
      <c r="Z23" s="1"/>
      <c r="AA23" s="1"/>
    </row>
    <row r="24" spans="1:27" s="6" customFormat="1" ht="12" customHeight="1" x14ac:dyDescent="0.25">
      <c r="A24" s="1" t="s">
        <v>92</v>
      </c>
      <c r="B24" s="1" t="s">
        <v>93</v>
      </c>
      <c r="C24" s="1"/>
      <c r="D24" s="66">
        <v>1.3888888888888889E-3</v>
      </c>
      <c r="E24" s="1">
        <f t="shared" si="0"/>
        <v>0.26180555555555551</v>
      </c>
      <c r="F24" s="131">
        <f t="shared" si="1"/>
        <v>0.29305555555555551</v>
      </c>
      <c r="G24" s="109">
        <f t="shared" si="2"/>
        <v>0.3034722222222222</v>
      </c>
      <c r="H24" s="1">
        <f t="shared" si="3"/>
        <v>0.38680555555555546</v>
      </c>
      <c r="I24" s="1">
        <f t="shared" si="4"/>
        <v>0.47013888888888883</v>
      </c>
      <c r="J24" s="1">
        <f t="shared" si="5"/>
        <v>0.53263888888888877</v>
      </c>
      <c r="K24" s="144">
        <f t="shared" si="6"/>
        <v>0.57430555555555551</v>
      </c>
      <c r="L24" s="1">
        <f t="shared" si="7"/>
        <v>0.67847222222222214</v>
      </c>
      <c r="M24" s="1">
        <f t="shared" si="8"/>
        <v>0.76180555555555551</v>
      </c>
      <c r="O24" s="26"/>
      <c r="P24" s="26"/>
      <c r="Q24" s="26"/>
      <c r="R24" s="26"/>
      <c r="S24" s="26"/>
      <c r="T24" s="26"/>
      <c r="U24" s="1"/>
      <c r="V24" s="1"/>
      <c r="W24" s="1"/>
      <c r="X24" s="1"/>
      <c r="Y24" s="1"/>
      <c r="Z24" s="1"/>
      <c r="AA24" s="1"/>
    </row>
    <row r="25" spans="1:27" s="6" customFormat="1" ht="12" customHeight="1" x14ac:dyDescent="0.25">
      <c r="A25" s="1"/>
      <c r="B25" s="1" t="s">
        <v>94</v>
      </c>
      <c r="C25" s="1"/>
      <c r="D25" s="66">
        <v>6.9444444444444447E-4</v>
      </c>
      <c r="E25" s="1">
        <f t="shared" si="0"/>
        <v>0.26249999999999996</v>
      </c>
      <c r="F25" s="131">
        <f t="shared" si="1"/>
        <v>0.29374999999999996</v>
      </c>
      <c r="G25" s="109">
        <f t="shared" si="2"/>
        <v>0.30416666666666664</v>
      </c>
      <c r="H25" s="1">
        <f t="shared" si="3"/>
        <v>0.3874999999999999</v>
      </c>
      <c r="I25" s="1">
        <f t="shared" si="4"/>
        <v>0.47083333333333327</v>
      </c>
      <c r="J25" s="1">
        <f t="shared" si="5"/>
        <v>0.53333333333333321</v>
      </c>
      <c r="K25" s="144">
        <f t="shared" si="6"/>
        <v>0.57499999999999996</v>
      </c>
      <c r="L25" s="1">
        <f t="shared" si="7"/>
        <v>0.67916666666666659</v>
      </c>
      <c r="M25" s="1">
        <f t="shared" si="8"/>
        <v>0.76249999999999996</v>
      </c>
      <c r="O25" s="26"/>
      <c r="P25" s="26"/>
      <c r="Q25" s="26"/>
      <c r="R25" s="26"/>
      <c r="S25" s="26"/>
      <c r="T25" s="26"/>
      <c r="U25" s="1"/>
      <c r="V25" s="1"/>
      <c r="W25" s="1"/>
      <c r="X25" s="1"/>
      <c r="Y25" s="1"/>
      <c r="Z25" s="1"/>
      <c r="AA25" s="1"/>
    </row>
    <row r="26" spans="1:27" s="6" customFormat="1" ht="12" customHeight="1" x14ac:dyDescent="0.25">
      <c r="A26" s="1"/>
      <c r="B26" s="1" t="s">
        <v>95</v>
      </c>
      <c r="C26" s="1"/>
      <c r="D26" s="66">
        <v>1.3888888888888889E-3</v>
      </c>
      <c r="E26" s="1">
        <f t="shared" si="0"/>
        <v>0.26388888888888884</v>
      </c>
      <c r="F26" s="131">
        <f t="shared" si="1"/>
        <v>0.29513888888888884</v>
      </c>
      <c r="G26" s="109">
        <f t="shared" si="2"/>
        <v>0.30555555555555552</v>
      </c>
      <c r="H26" s="1">
        <f t="shared" si="3"/>
        <v>0.38888888888888878</v>
      </c>
      <c r="I26" s="1">
        <f t="shared" si="4"/>
        <v>0.47222222222222215</v>
      </c>
      <c r="J26" s="1">
        <f t="shared" si="5"/>
        <v>0.5347222222222221</v>
      </c>
      <c r="K26" s="144">
        <f t="shared" si="6"/>
        <v>0.57638888888888884</v>
      </c>
      <c r="L26" s="1">
        <f t="shared" si="7"/>
        <v>0.68055555555555547</v>
      </c>
      <c r="M26" s="1">
        <f t="shared" si="8"/>
        <v>0.76388888888888884</v>
      </c>
      <c r="O26" s="26"/>
      <c r="P26" s="26"/>
      <c r="Q26" s="26"/>
      <c r="R26" s="26"/>
      <c r="S26" s="26"/>
      <c r="T26" s="26"/>
      <c r="U26" s="1"/>
      <c r="V26" s="1"/>
      <c r="W26" s="1"/>
      <c r="X26" s="1"/>
      <c r="Y26" s="1"/>
      <c r="Z26" s="1"/>
      <c r="AA26" s="1"/>
    </row>
    <row r="27" spans="1:27" s="75" customFormat="1" ht="9.9499999999999993" customHeight="1" x14ac:dyDescent="0.25">
      <c r="A27" s="3" t="s">
        <v>96</v>
      </c>
      <c r="B27" s="3" t="s">
        <v>95</v>
      </c>
      <c r="C27" s="27" t="s">
        <v>18</v>
      </c>
      <c r="D27" s="48"/>
      <c r="E27" s="27">
        <v>0.26805555555555555</v>
      </c>
      <c r="F27" s="27"/>
      <c r="G27" s="27">
        <f t="shared" ref="G27:M27" si="9">G28-10/1440</f>
        <v>0.30902777777777779</v>
      </c>
      <c r="H27" s="27">
        <f t="shared" si="9"/>
        <v>0.39305555555555555</v>
      </c>
      <c r="I27" s="27">
        <f t="shared" si="9"/>
        <v>0.47638888888888892</v>
      </c>
      <c r="J27" s="27">
        <f t="shared" si="9"/>
        <v>0.53819444444444453</v>
      </c>
      <c r="K27" s="27">
        <f t="shared" si="9"/>
        <v>0.57986111111111116</v>
      </c>
      <c r="L27" s="27">
        <f t="shared" si="9"/>
        <v>0.68402777777777779</v>
      </c>
      <c r="M27" s="27">
        <f t="shared" si="9"/>
        <v>0.76736111111111105</v>
      </c>
      <c r="O27" s="27"/>
      <c r="P27" s="27"/>
      <c r="Q27" s="27"/>
      <c r="Z27" s="27"/>
      <c r="AA27" s="27"/>
    </row>
    <row r="28" spans="1:27" s="46" customFormat="1" ht="12" customHeight="1" x14ac:dyDescent="0.25">
      <c r="A28" s="3" t="s">
        <v>20</v>
      </c>
      <c r="B28" s="3" t="s">
        <v>23</v>
      </c>
      <c r="C28" s="3" t="s">
        <v>24</v>
      </c>
      <c r="D28" s="65"/>
      <c r="E28" s="27">
        <v>0.27500000000000002</v>
      </c>
      <c r="F28" s="27"/>
      <c r="G28" s="27">
        <v>0.31597222222222221</v>
      </c>
      <c r="H28" s="27">
        <v>0.39999999999999997</v>
      </c>
      <c r="I28" s="27">
        <v>0.48333333333333334</v>
      </c>
      <c r="J28" s="27">
        <v>0.54513888888888895</v>
      </c>
      <c r="K28" s="27">
        <v>0.58680555555555558</v>
      </c>
      <c r="L28" s="27">
        <v>0.69097222222222221</v>
      </c>
      <c r="M28" s="27">
        <v>0.77430555555555547</v>
      </c>
      <c r="O28" s="27"/>
      <c r="P28" s="27"/>
      <c r="Q28" s="47"/>
      <c r="Z28" s="47"/>
      <c r="AA28" s="47"/>
    </row>
    <row r="29" spans="1:27" s="6" customFormat="1" ht="12" customHeight="1" x14ac:dyDescent="0.25">
      <c r="A29" s="1"/>
      <c r="B29" s="1" t="s">
        <v>98</v>
      </c>
      <c r="C29" s="1"/>
      <c r="D29" s="66">
        <v>1.3888888888888889E-3</v>
      </c>
      <c r="F29" s="131">
        <f>F26+$D29</f>
        <v>0.29652777777777772</v>
      </c>
      <c r="G29" s="92"/>
      <c r="H29" s="15"/>
      <c r="I29" s="15"/>
      <c r="J29" s="15"/>
      <c r="K29" s="144">
        <f>K26+$D29</f>
        <v>0.57777777777777772</v>
      </c>
      <c r="M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</row>
    <row r="30" spans="1:27" s="81" customFormat="1" ht="9.9499999999999993" customHeight="1" x14ac:dyDescent="0.25">
      <c r="A30" s="81" t="s">
        <v>99</v>
      </c>
      <c r="C30" s="82"/>
      <c r="F30" s="81">
        <v>0.31944444444444448</v>
      </c>
      <c r="J30" s="83"/>
      <c r="K30" s="81">
        <v>0.58333333333333337</v>
      </c>
      <c r="L30" s="83"/>
    </row>
    <row r="31" spans="1:27" s="6" customFormat="1" ht="12" customHeight="1" x14ac:dyDescent="0.25">
      <c r="A31" s="1"/>
      <c r="B31" s="1" t="s">
        <v>100</v>
      </c>
      <c r="C31" s="1"/>
      <c r="D31" s="66">
        <v>6.9444444444444447E-4</v>
      </c>
      <c r="F31" s="131">
        <f>F29+$D31</f>
        <v>0.29722222222222217</v>
      </c>
      <c r="G31" s="1"/>
      <c r="H31" s="26"/>
      <c r="I31" s="26"/>
      <c r="J31" s="26"/>
      <c r="K31" s="144">
        <f>K29+$D31</f>
        <v>0.57847222222222217</v>
      </c>
      <c r="M31" s="26"/>
      <c r="O31" s="26"/>
      <c r="P31" s="26"/>
      <c r="Q31" s="26"/>
      <c r="R31" s="26"/>
      <c r="S31" s="26"/>
      <c r="T31" s="26"/>
      <c r="U31" s="1"/>
      <c r="V31" s="1"/>
      <c r="W31" s="1"/>
      <c r="X31" s="1"/>
      <c r="Y31" s="1"/>
      <c r="Z31" s="1"/>
      <c r="AA31" s="1"/>
    </row>
    <row r="32" spans="1:27" s="6" customFormat="1" ht="12" customHeight="1" x14ac:dyDescent="0.25">
      <c r="A32" s="1" t="s">
        <v>20</v>
      </c>
      <c r="B32" s="1" t="s">
        <v>101</v>
      </c>
      <c r="C32" s="1"/>
      <c r="D32" s="66">
        <v>6.9444444444444447E-4</v>
      </c>
      <c r="F32" s="131">
        <f>F31+$D32</f>
        <v>0.29791666666666661</v>
      </c>
      <c r="G32" s="1"/>
      <c r="H32" s="26"/>
      <c r="I32" s="26"/>
      <c r="J32" s="26"/>
      <c r="K32" s="144">
        <f>K31+$D32</f>
        <v>0.57916666666666661</v>
      </c>
      <c r="M32" s="26"/>
      <c r="O32" s="26"/>
      <c r="P32" s="26"/>
      <c r="Q32" s="26"/>
      <c r="R32" s="26"/>
      <c r="S32" s="26"/>
      <c r="T32" s="26"/>
      <c r="U32" s="1"/>
      <c r="V32" s="1"/>
      <c r="W32" s="1"/>
      <c r="X32" s="1"/>
      <c r="Y32" s="1"/>
      <c r="Z32" s="1"/>
      <c r="AA32" s="1"/>
    </row>
    <row r="33" spans="1:27" s="6" customFormat="1" ht="12" customHeight="1" x14ac:dyDescent="0.25">
      <c r="A33" s="1"/>
      <c r="B33" s="1" t="s">
        <v>21</v>
      </c>
      <c r="C33" s="1"/>
      <c r="D33" s="66">
        <v>1.3888888888888889E-3</v>
      </c>
      <c r="F33" s="131">
        <f>F32+$D33</f>
        <v>0.29930555555555549</v>
      </c>
      <c r="G33" s="1"/>
      <c r="H33" s="15" t="s">
        <v>114</v>
      </c>
      <c r="I33" s="26"/>
      <c r="J33" s="26"/>
      <c r="K33" s="144">
        <f>K32+$D33</f>
        <v>0.58055555555555549</v>
      </c>
      <c r="M33" s="15" t="s">
        <v>114</v>
      </c>
      <c r="O33" s="26"/>
      <c r="P33" s="26"/>
      <c r="Q33" s="26"/>
      <c r="R33" s="26"/>
      <c r="S33" s="26"/>
      <c r="T33" s="26"/>
      <c r="U33" s="1"/>
      <c r="V33" s="1"/>
      <c r="W33" s="1"/>
      <c r="X33" s="1"/>
      <c r="Y33" s="1"/>
      <c r="Z33" s="1"/>
      <c r="AA33" s="1"/>
    </row>
    <row r="34" spans="1:27" s="81" customFormat="1" ht="9.9499999999999993" customHeight="1" x14ac:dyDescent="0.25">
      <c r="A34" s="81" t="s">
        <v>70</v>
      </c>
      <c r="C34" s="82"/>
      <c r="F34" s="81">
        <v>0.31944444444444448</v>
      </c>
      <c r="J34" s="83"/>
      <c r="K34" s="145"/>
      <c r="L34" s="83"/>
    </row>
    <row r="35" spans="1:27" s="6" customFormat="1" ht="12" customHeight="1" x14ac:dyDescent="0.25">
      <c r="A35" s="1"/>
      <c r="B35" s="1" t="s">
        <v>102</v>
      </c>
      <c r="C35" s="1"/>
      <c r="D35" s="66">
        <v>6.9444444444444447E-4</v>
      </c>
      <c r="F35" s="131">
        <f>F33+2/1440</f>
        <v>0.30069444444444438</v>
      </c>
      <c r="G35" s="1"/>
      <c r="H35" s="26"/>
      <c r="I35" s="26"/>
      <c r="J35" s="26"/>
      <c r="K35" s="144">
        <f>K33+2/1440</f>
        <v>0.58194444444444438</v>
      </c>
      <c r="M35" s="26"/>
      <c r="O35" s="26"/>
      <c r="P35" s="26"/>
      <c r="Q35" s="26"/>
      <c r="R35" s="26"/>
      <c r="S35" s="26"/>
      <c r="T35" s="26"/>
      <c r="U35" s="1"/>
      <c r="V35" s="1"/>
      <c r="W35" s="1"/>
      <c r="X35" s="1"/>
      <c r="Y35" s="1"/>
      <c r="Z35" s="1"/>
      <c r="AA35" s="1"/>
    </row>
    <row r="36" spans="1:27" s="6" customFormat="1" ht="12" customHeight="1" x14ac:dyDescent="0.25">
      <c r="A36" s="1"/>
      <c r="B36" s="1" t="s">
        <v>103</v>
      </c>
      <c r="C36" s="1"/>
      <c r="D36" s="66">
        <v>6.9444444444444447E-4</v>
      </c>
      <c r="F36" s="131">
        <f>F35+$D36</f>
        <v>0.30138888888888882</v>
      </c>
      <c r="G36" s="1"/>
      <c r="H36" s="26"/>
      <c r="I36" s="26"/>
      <c r="J36" s="26"/>
      <c r="K36" s="144">
        <f>K35+$D36</f>
        <v>0.58263888888888882</v>
      </c>
      <c r="M36" s="26"/>
      <c r="O36" s="26"/>
      <c r="P36" s="26"/>
      <c r="Q36" s="26"/>
      <c r="R36" s="26"/>
      <c r="S36" s="26"/>
      <c r="T36" s="26"/>
      <c r="U36" s="1"/>
      <c r="V36" s="1"/>
      <c r="W36" s="1"/>
      <c r="X36" s="1"/>
      <c r="Y36" s="1"/>
      <c r="Z36" s="1"/>
      <c r="AA36" s="1"/>
    </row>
    <row r="37" spans="1:27" s="6" customFormat="1" ht="11.25" customHeight="1" x14ac:dyDescent="0.25">
      <c r="A37" s="1"/>
      <c r="B37" s="1" t="s">
        <v>23</v>
      </c>
      <c r="C37" s="1" t="s">
        <v>24</v>
      </c>
      <c r="D37" s="66">
        <v>2.0833333333333333E-3</v>
      </c>
      <c r="F37" s="131">
        <f>F36+$D37</f>
        <v>0.30347222222222214</v>
      </c>
      <c r="G37" s="26"/>
      <c r="H37" s="1"/>
      <c r="I37" s="1"/>
      <c r="J37" s="26"/>
      <c r="K37" s="144">
        <f>K36+$D37</f>
        <v>0.58472222222222214</v>
      </c>
      <c r="M37" s="1"/>
      <c r="O37" s="26"/>
      <c r="P37" s="1"/>
      <c r="Q37" s="1"/>
      <c r="R37" s="26"/>
      <c r="S37" s="1"/>
      <c r="T37" s="26"/>
      <c r="U37" s="1"/>
      <c r="V37" s="1"/>
      <c r="W37" s="1"/>
      <c r="X37" s="1"/>
      <c r="Y37" s="1"/>
      <c r="Z37" s="1"/>
      <c r="AA37" s="1"/>
    </row>
    <row r="38" spans="1:27" s="81" customFormat="1" ht="9.9499999999999993" customHeight="1" x14ac:dyDescent="0.25">
      <c r="A38" s="81" t="s">
        <v>68</v>
      </c>
      <c r="C38" s="82"/>
      <c r="F38" s="81">
        <v>0.31944444444444448</v>
      </c>
      <c r="J38" s="83"/>
      <c r="L38" s="83"/>
    </row>
    <row r="39" spans="1:27" s="123" customFormat="1" ht="12.75" hidden="1" customHeight="1" x14ac:dyDescent="0.25">
      <c r="A39" s="124" t="s">
        <v>57</v>
      </c>
      <c r="B39" s="124"/>
      <c r="C39" s="124"/>
      <c r="D39" s="124"/>
      <c r="E39" s="124">
        <v>11.4</v>
      </c>
      <c r="F39" s="124">
        <v>18.899999999999999</v>
      </c>
      <c r="G39" s="125"/>
      <c r="H39" s="124">
        <v>11.4</v>
      </c>
      <c r="I39" s="124">
        <v>11.4</v>
      </c>
      <c r="J39" s="124">
        <v>11.4</v>
      </c>
      <c r="K39" s="124">
        <v>18.899999999999999</v>
      </c>
      <c r="L39" s="124">
        <v>11.4</v>
      </c>
      <c r="M39" s="124">
        <v>11.4</v>
      </c>
      <c r="O39" s="135" t="s">
        <v>107</v>
      </c>
      <c r="P39" s="124">
        <f>SUM(E39:N39)</f>
        <v>106.20000000000002</v>
      </c>
    </row>
    <row r="40" spans="1:27" s="123" customFormat="1" ht="12.75" hidden="1" customHeight="1" x14ac:dyDescent="0.25">
      <c r="A40" s="124" t="s">
        <v>58</v>
      </c>
      <c r="B40" s="124"/>
      <c r="C40" s="124"/>
      <c r="D40" s="124"/>
      <c r="E40" s="124">
        <v>11.4</v>
      </c>
      <c r="F40" s="125"/>
      <c r="G40" s="124">
        <v>11.4</v>
      </c>
      <c r="H40" s="124">
        <v>11.4</v>
      </c>
      <c r="I40" s="124">
        <v>11.4</v>
      </c>
      <c r="J40" s="124">
        <v>11.4</v>
      </c>
      <c r="K40" s="125"/>
      <c r="L40" s="124">
        <v>11.4</v>
      </c>
      <c r="M40" s="124">
        <v>11.4</v>
      </c>
      <c r="O40" s="135" t="s">
        <v>107</v>
      </c>
      <c r="P40" s="124">
        <f>SUM(E40:N40)</f>
        <v>79.800000000000011</v>
      </c>
    </row>
    <row r="41" spans="1:27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27" s="44" customFormat="1" ht="12" hidden="1" customHeight="1" x14ac:dyDescent="0.25">
      <c r="A42" s="46" t="s">
        <v>1</v>
      </c>
      <c r="E42" s="44" t="s">
        <v>3</v>
      </c>
      <c r="F42" s="44" t="s">
        <v>3</v>
      </c>
      <c r="G42" s="107"/>
      <c r="H42" s="44" t="s">
        <v>4</v>
      </c>
      <c r="I42" s="44" t="s">
        <v>4</v>
      </c>
      <c r="J42" s="44" t="s">
        <v>4</v>
      </c>
      <c r="K42" s="44" t="s">
        <v>4</v>
      </c>
      <c r="L42" s="44">
        <v>4</v>
      </c>
      <c r="N42" s="44">
        <v>4</v>
      </c>
    </row>
    <row r="43" spans="1:27" s="44" customFormat="1" ht="12" hidden="1" customHeight="1" x14ac:dyDescent="0.25">
      <c r="A43" s="46" t="s">
        <v>6</v>
      </c>
      <c r="E43" s="44">
        <v>3</v>
      </c>
      <c r="F43" s="107"/>
      <c r="G43" s="44">
        <v>3</v>
      </c>
      <c r="H43" s="44">
        <v>3</v>
      </c>
      <c r="I43" s="44">
        <v>3</v>
      </c>
      <c r="J43" s="44">
        <v>3</v>
      </c>
      <c r="K43" s="107"/>
      <c r="L43" s="44">
        <v>3</v>
      </c>
      <c r="N43" s="44">
        <v>3</v>
      </c>
    </row>
    <row r="44" spans="1:27" s="44" customFormat="1" ht="12" customHeight="1" x14ac:dyDescent="0.25">
      <c r="A44" s="46" t="s">
        <v>8</v>
      </c>
      <c r="F44" s="132" t="s">
        <v>7</v>
      </c>
      <c r="G44" s="149" t="s">
        <v>9</v>
      </c>
      <c r="K44" s="132" t="s">
        <v>7</v>
      </c>
    </row>
    <row r="45" spans="1:27" s="37" customFormat="1" ht="12" hidden="1" customHeight="1" x14ac:dyDescent="0.25">
      <c r="A45" s="86" t="s">
        <v>37</v>
      </c>
      <c r="B45" s="86"/>
      <c r="C45" s="86"/>
      <c r="D45" s="65"/>
      <c r="V45" s="37">
        <v>0.53125</v>
      </c>
    </row>
    <row r="46" spans="1:27" s="32" customFormat="1" ht="12" hidden="1" customHeight="1" x14ac:dyDescent="0.25">
      <c r="A46" s="87" t="s">
        <v>37</v>
      </c>
      <c r="B46" s="87"/>
      <c r="C46" s="87"/>
      <c r="D46" s="65"/>
      <c r="P46" s="32">
        <v>0.50347222222222221</v>
      </c>
      <c r="S46" s="33">
        <v>0.53819444444444442</v>
      </c>
    </row>
    <row r="47" spans="1:27" s="6" customFormat="1" ht="12" customHeight="1" x14ac:dyDescent="0.25">
      <c r="A47" s="1" t="s">
        <v>20</v>
      </c>
      <c r="B47" s="1" t="s">
        <v>23</v>
      </c>
      <c r="C47" s="1" t="s">
        <v>18</v>
      </c>
      <c r="D47" s="66"/>
      <c r="I47" s="1"/>
      <c r="L47" s="147">
        <v>0.64097222222222217</v>
      </c>
    </row>
    <row r="48" spans="1:27" s="6" customFormat="1" ht="12" customHeight="1" x14ac:dyDescent="0.25">
      <c r="A48" s="1"/>
      <c r="B48" s="1" t="s">
        <v>103</v>
      </c>
      <c r="C48" s="1"/>
      <c r="D48" s="66">
        <v>1.3888888888888889E-3</v>
      </c>
      <c r="I48" s="1"/>
      <c r="L48" s="147">
        <f>L47+$D48</f>
        <v>0.64236111111111105</v>
      </c>
    </row>
    <row r="49" spans="1:18" s="6" customFormat="1" ht="12" customHeight="1" x14ac:dyDescent="0.25">
      <c r="A49" s="1"/>
      <c r="B49" s="1" t="s">
        <v>102</v>
      </c>
      <c r="C49" s="1"/>
      <c r="D49" s="66">
        <v>6.9444444444444447E-4</v>
      </c>
      <c r="I49" s="1"/>
      <c r="L49" s="147">
        <f>L48+$D49</f>
        <v>0.64305555555555549</v>
      </c>
    </row>
    <row r="50" spans="1:18" s="81" customFormat="1" ht="9.9499999999999993" customHeight="1" x14ac:dyDescent="0.25">
      <c r="A50" s="81" t="s">
        <v>37</v>
      </c>
      <c r="C50" s="82"/>
      <c r="D50" s="82"/>
      <c r="F50" s="82"/>
      <c r="G50" s="82"/>
      <c r="H50" s="82"/>
      <c r="I50" s="82"/>
      <c r="J50" s="82"/>
      <c r="K50" s="82"/>
      <c r="L50" s="81">
        <v>0.63888888888888895</v>
      </c>
      <c r="N50" s="83"/>
    </row>
    <row r="51" spans="1:18" s="6" customFormat="1" ht="12" customHeight="1" x14ac:dyDescent="0.25">
      <c r="A51" s="1"/>
      <c r="B51" s="1" t="s">
        <v>21</v>
      </c>
      <c r="C51" s="1"/>
      <c r="D51" s="66">
        <v>6.9444444444444447E-4</v>
      </c>
      <c r="F51" s="100"/>
      <c r="G51" s="100"/>
      <c r="H51" s="100"/>
      <c r="I51" s="1"/>
      <c r="L51" s="147">
        <f>L49+$D51</f>
        <v>0.64374999999999993</v>
      </c>
      <c r="M51" s="242" t="s">
        <v>115</v>
      </c>
      <c r="N51" s="242"/>
    </row>
    <row r="52" spans="1:18" s="6" customFormat="1" ht="12" customHeight="1" x14ac:dyDescent="0.25">
      <c r="A52" s="1"/>
      <c r="B52" s="1" t="s">
        <v>101</v>
      </c>
      <c r="C52" s="1"/>
      <c r="D52" s="66">
        <v>1.3888888888888889E-3</v>
      </c>
      <c r="F52" s="100"/>
      <c r="G52" s="100"/>
      <c r="H52" s="100"/>
      <c r="I52" s="16"/>
      <c r="J52" s="16"/>
      <c r="K52" s="16"/>
      <c r="L52" s="147">
        <f>L51+$D52+2/1440</f>
        <v>0.6465277777777777</v>
      </c>
      <c r="M52" s="242"/>
      <c r="N52" s="242"/>
      <c r="O52" s="16"/>
      <c r="P52" s="16"/>
      <c r="Q52" s="16"/>
      <c r="R52" s="16"/>
    </row>
    <row r="53" spans="1:18" s="6" customFormat="1" ht="12" customHeight="1" x14ac:dyDescent="0.25">
      <c r="A53" s="1" t="s">
        <v>92</v>
      </c>
      <c r="B53" s="1" t="s">
        <v>100</v>
      </c>
      <c r="C53" s="1"/>
      <c r="D53" s="66">
        <v>1.3888888888888889E-3</v>
      </c>
      <c r="F53" s="16"/>
      <c r="G53" s="16"/>
      <c r="H53" s="16"/>
      <c r="I53" s="16"/>
      <c r="J53" s="16"/>
      <c r="K53" s="16"/>
      <c r="L53" s="147">
        <f>L52+$D53</f>
        <v>0.64791666666666659</v>
      </c>
      <c r="M53" s="16"/>
      <c r="N53" s="16"/>
      <c r="O53" s="16"/>
      <c r="P53" s="16"/>
      <c r="Q53" s="16"/>
      <c r="R53" s="16"/>
    </row>
    <row r="54" spans="1:18" s="81" customFormat="1" ht="9.9499999999999993" customHeight="1" x14ac:dyDescent="0.25">
      <c r="A54" s="81" t="s">
        <v>37</v>
      </c>
      <c r="C54" s="82"/>
      <c r="D54" s="82"/>
      <c r="F54" s="83"/>
      <c r="G54" s="83"/>
      <c r="H54" s="83"/>
      <c r="J54" s="81">
        <v>0.50347222222222221</v>
      </c>
      <c r="K54" s="81">
        <v>0.53819444444444442</v>
      </c>
      <c r="L54" s="81">
        <v>0.64583333333333337</v>
      </c>
      <c r="N54" s="83"/>
    </row>
    <row r="55" spans="1:18" s="6" customFormat="1" ht="12" customHeight="1" x14ac:dyDescent="0.25">
      <c r="A55" s="1"/>
      <c r="B55" s="1" t="s">
        <v>98</v>
      </c>
      <c r="D55" s="66"/>
      <c r="F55" s="16"/>
      <c r="G55" s="16"/>
      <c r="H55" s="16"/>
      <c r="J55" s="91"/>
      <c r="K55" s="146">
        <f>K59-2/1440</f>
        <v>0.5444444444444444</v>
      </c>
      <c r="L55" s="148" t="s">
        <v>26</v>
      </c>
      <c r="N55" s="16"/>
      <c r="P55" s="16"/>
      <c r="Q55" s="16"/>
    </row>
    <row r="56" spans="1:18" s="6" customFormat="1" ht="12" customHeight="1" x14ac:dyDescent="0.25">
      <c r="A56" s="1"/>
      <c r="B56" s="1" t="s">
        <v>97</v>
      </c>
      <c r="D56" s="66">
        <v>6.9444444444444447E-4</v>
      </c>
      <c r="F56" s="16"/>
      <c r="G56" s="16"/>
      <c r="H56" s="16"/>
      <c r="J56" s="90"/>
      <c r="K56" s="143" t="s">
        <v>26</v>
      </c>
      <c r="L56" s="147">
        <f>L53+$D56</f>
        <v>0.64861111111111103</v>
      </c>
      <c r="N56" s="16"/>
      <c r="P56" s="16"/>
      <c r="Q56" s="16"/>
    </row>
    <row r="57" spans="1:18" s="47" customFormat="1" ht="12" customHeight="1" x14ac:dyDescent="0.25">
      <c r="A57" s="3" t="s">
        <v>96</v>
      </c>
      <c r="B57" s="3" t="s">
        <v>104</v>
      </c>
      <c r="C57" s="27" t="s">
        <v>18</v>
      </c>
      <c r="D57" s="48"/>
      <c r="G57" s="27">
        <v>0.2638888888888889</v>
      </c>
      <c r="H57" s="27">
        <v>0.34861111111111115</v>
      </c>
      <c r="I57" s="27">
        <v>0.43194444444444446</v>
      </c>
      <c r="J57" s="27">
        <v>0.49444444444444446</v>
      </c>
      <c r="K57" s="27">
        <v>0.53611111111111109</v>
      </c>
      <c r="L57" s="27">
        <v>0.64027777777777783</v>
      </c>
      <c r="M57" s="27"/>
      <c r="N57" s="27">
        <v>0.68194444444444446</v>
      </c>
      <c r="O57" s="27"/>
      <c r="P57" s="27"/>
    </row>
    <row r="58" spans="1:18" s="47" customFormat="1" ht="12" customHeight="1" x14ac:dyDescent="0.25">
      <c r="A58" s="3" t="s">
        <v>92</v>
      </c>
      <c r="B58" s="3" t="s">
        <v>95</v>
      </c>
      <c r="C58" s="27" t="s">
        <v>24</v>
      </c>
      <c r="D58" s="48"/>
      <c r="G58" s="27">
        <f t="shared" ref="G58:L58" si="10">G57+11/1440</f>
        <v>0.27152777777777776</v>
      </c>
      <c r="H58" s="27">
        <f t="shared" si="10"/>
        <v>0.35625000000000001</v>
      </c>
      <c r="I58" s="27">
        <f t="shared" si="10"/>
        <v>0.43958333333333333</v>
      </c>
      <c r="J58" s="27">
        <f t="shared" si="10"/>
        <v>0.50208333333333333</v>
      </c>
      <c r="K58" s="27">
        <f t="shared" si="10"/>
        <v>0.54374999999999996</v>
      </c>
      <c r="L58" s="27">
        <f t="shared" si="10"/>
        <v>0.6479166666666667</v>
      </c>
      <c r="M58" s="27"/>
      <c r="N58" s="27">
        <f>N57+11/1440</f>
        <v>0.68958333333333333</v>
      </c>
      <c r="O58" s="27"/>
      <c r="P58" s="27"/>
    </row>
    <row r="59" spans="1:18" s="6" customFormat="1" ht="12" customHeight="1" x14ac:dyDescent="0.25">
      <c r="A59" s="1"/>
      <c r="B59" s="1" t="s">
        <v>95</v>
      </c>
      <c r="C59" s="1"/>
      <c r="D59" s="66">
        <v>1.3888888888888889E-3</v>
      </c>
      <c r="E59" s="1">
        <v>0.23333333333333334</v>
      </c>
      <c r="F59" s="130">
        <v>0.2638888888888889</v>
      </c>
      <c r="G59" s="108">
        <v>0.27499999999999997</v>
      </c>
      <c r="H59" s="6">
        <v>0.35833333333333334</v>
      </c>
      <c r="I59" s="6">
        <f>H59+120/1440</f>
        <v>0.44166666666666665</v>
      </c>
      <c r="J59" s="6">
        <v>0.50416666666666665</v>
      </c>
      <c r="K59" s="133">
        <v>0.54583333333333328</v>
      </c>
      <c r="L59" s="6">
        <f>L56+$D59</f>
        <v>0.64999999999999991</v>
      </c>
      <c r="N59" s="6">
        <f>L59+60/1440</f>
        <v>0.69166666666666654</v>
      </c>
      <c r="P59" s="16"/>
      <c r="Q59" s="16"/>
    </row>
    <row r="60" spans="1:18" s="6" customFormat="1" ht="12" customHeight="1" x14ac:dyDescent="0.25">
      <c r="A60" s="1"/>
      <c r="B60" s="1" t="s">
        <v>94</v>
      </c>
      <c r="C60" s="1"/>
      <c r="D60" s="66">
        <v>1.3888888888888889E-3</v>
      </c>
      <c r="E60" s="1">
        <f t="shared" ref="E60:E72" si="11">E59+$D60</f>
        <v>0.23472222222222222</v>
      </c>
      <c r="F60" s="130">
        <f t="shared" ref="F60:F72" si="12">F59+$D60</f>
        <v>0.26527777777777778</v>
      </c>
      <c r="G60" s="108">
        <f t="shared" ref="G60:G72" si="13">G59+$D60</f>
        <v>0.27638888888888885</v>
      </c>
      <c r="H60" s="6">
        <f t="shared" ref="H60:H72" si="14">H59+$D60</f>
        <v>0.35972222222222222</v>
      </c>
      <c r="I60" s="6">
        <f t="shared" ref="I60:I72" si="15">I59+$D60</f>
        <v>0.44305555555555554</v>
      </c>
      <c r="J60" s="6">
        <f t="shared" ref="J60:J72" si="16">J59+$D60</f>
        <v>0.50555555555555554</v>
      </c>
      <c r="K60" s="133">
        <f t="shared" ref="K60:K72" si="17">K59+$D60</f>
        <v>0.54722222222222217</v>
      </c>
      <c r="L60" s="6">
        <f t="shared" ref="L60:L72" si="18">L59+$D60</f>
        <v>0.6513888888888888</v>
      </c>
      <c r="N60" s="6">
        <f t="shared" ref="N60:N72" si="19">N59+$D60</f>
        <v>0.69305555555555542</v>
      </c>
    </row>
    <row r="61" spans="1:18" s="6" customFormat="1" ht="12" customHeight="1" x14ac:dyDescent="0.25">
      <c r="A61" s="1"/>
      <c r="B61" s="1" t="s">
        <v>93</v>
      </c>
      <c r="C61" s="1"/>
      <c r="D61" s="66">
        <v>6.9444444444444447E-4</v>
      </c>
      <c r="E61" s="1">
        <f t="shared" si="11"/>
        <v>0.23541666666666666</v>
      </c>
      <c r="F61" s="130">
        <f t="shared" si="12"/>
        <v>0.26597222222222222</v>
      </c>
      <c r="G61" s="108">
        <f t="shared" si="13"/>
        <v>0.27708333333333329</v>
      </c>
      <c r="H61" s="6">
        <f t="shared" si="14"/>
        <v>0.36041666666666666</v>
      </c>
      <c r="I61" s="6">
        <f t="shared" si="15"/>
        <v>0.44374999999999998</v>
      </c>
      <c r="J61" s="6">
        <f t="shared" si="16"/>
        <v>0.50624999999999998</v>
      </c>
      <c r="K61" s="133">
        <f t="shared" si="17"/>
        <v>0.54791666666666661</v>
      </c>
      <c r="L61" s="6">
        <f t="shared" si="18"/>
        <v>0.65208333333333324</v>
      </c>
      <c r="N61" s="6">
        <f t="shared" si="19"/>
        <v>0.69374999999999987</v>
      </c>
    </row>
    <row r="62" spans="1:18" s="6" customFormat="1" ht="12" customHeight="1" x14ac:dyDescent="0.25">
      <c r="A62" s="1" t="s">
        <v>88</v>
      </c>
      <c r="B62" s="1" t="s">
        <v>91</v>
      </c>
      <c r="C62" s="1"/>
      <c r="D62" s="66">
        <v>1.3888888888888889E-3</v>
      </c>
      <c r="E62" s="1">
        <f t="shared" si="11"/>
        <v>0.23680555555555555</v>
      </c>
      <c r="F62" s="130">
        <f t="shared" si="12"/>
        <v>0.2673611111111111</v>
      </c>
      <c r="G62" s="108">
        <f t="shared" si="13"/>
        <v>0.27847222222222218</v>
      </c>
      <c r="H62" s="6">
        <f t="shared" si="14"/>
        <v>0.36180555555555555</v>
      </c>
      <c r="I62" s="6">
        <f t="shared" si="15"/>
        <v>0.44513888888888886</v>
      </c>
      <c r="J62" s="6">
        <f t="shared" si="16"/>
        <v>0.50763888888888886</v>
      </c>
      <c r="K62" s="133">
        <f t="shared" si="17"/>
        <v>0.54930555555555549</v>
      </c>
      <c r="L62" s="6">
        <f t="shared" si="18"/>
        <v>0.65347222222222212</v>
      </c>
      <c r="N62" s="6">
        <f t="shared" si="19"/>
        <v>0.69513888888888875</v>
      </c>
    </row>
    <row r="63" spans="1:18" s="6" customFormat="1" ht="12" customHeight="1" x14ac:dyDescent="0.25">
      <c r="A63" s="1"/>
      <c r="B63" s="1" t="s">
        <v>105</v>
      </c>
      <c r="C63" s="1"/>
      <c r="D63" s="66">
        <v>1.3888888888888889E-3</v>
      </c>
      <c r="E63" s="1">
        <f t="shared" si="11"/>
        <v>0.23819444444444443</v>
      </c>
      <c r="F63" s="130">
        <f t="shared" si="12"/>
        <v>0.26874999999999999</v>
      </c>
      <c r="G63" s="108">
        <f t="shared" si="13"/>
        <v>0.27986111111111106</v>
      </c>
      <c r="H63" s="6">
        <f t="shared" si="14"/>
        <v>0.36319444444444443</v>
      </c>
      <c r="I63" s="6">
        <f t="shared" si="15"/>
        <v>0.44652777777777775</v>
      </c>
      <c r="J63" s="6">
        <f t="shared" si="16"/>
        <v>0.50902777777777775</v>
      </c>
      <c r="K63" s="133">
        <f t="shared" si="17"/>
        <v>0.55069444444444438</v>
      </c>
      <c r="L63" s="6">
        <f t="shared" si="18"/>
        <v>0.65486111111111101</v>
      </c>
      <c r="N63" s="6">
        <f t="shared" si="19"/>
        <v>0.69652777777777763</v>
      </c>
      <c r="Q63" s="195"/>
    </row>
    <row r="64" spans="1:18" s="6" customFormat="1" ht="12" customHeight="1" x14ac:dyDescent="0.25">
      <c r="A64" s="1"/>
      <c r="B64" s="1" t="s">
        <v>90</v>
      </c>
      <c r="C64" s="1"/>
      <c r="D64" s="66">
        <v>6.9444444444444447E-4</v>
      </c>
      <c r="E64" s="1">
        <f t="shared" si="11"/>
        <v>0.23888888888888887</v>
      </c>
      <c r="F64" s="130">
        <f t="shared" si="12"/>
        <v>0.26944444444444443</v>
      </c>
      <c r="G64" s="108">
        <f t="shared" si="13"/>
        <v>0.2805555555555555</v>
      </c>
      <c r="H64" s="6">
        <f t="shared" si="14"/>
        <v>0.36388888888888887</v>
      </c>
      <c r="I64" s="6">
        <f t="shared" si="15"/>
        <v>0.44722222222222219</v>
      </c>
      <c r="J64" s="6">
        <f t="shared" si="16"/>
        <v>0.50972222222222219</v>
      </c>
      <c r="K64" s="133">
        <f t="shared" si="17"/>
        <v>0.55138888888888882</v>
      </c>
      <c r="L64" s="6">
        <f t="shared" si="18"/>
        <v>0.65555555555555545</v>
      </c>
      <c r="N64" s="6">
        <f t="shared" si="19"/>
        <v>0.69722222222222208</v>
      </c>
      <c r="Q64" s="190"/>
    </row>
    <row r="65" spans="1:27" s="6" customFormat="1" ht="12" customHeight="1" x14ac:dyDescent="0.25">
      <c r="A65" s="1"/>
      <c r="B65" s="1" t="s">
        <v>89</v>
      </c>
      <c r="C65" s="1"/>
      <c r="D65" s="66">
        <v>1.3888888888888889E-3</v>
      </c>
      <c r="E65" s="1">
        <f t="shared" si="11"/>
        <v>0.24027777777777776</v>
      </c>
      <c r="F65" s="130">
        <f t="shared" si="12"/>
        <v>0.27083333333333331</v>
      </c>
      <c r="G65" s="108">
        <f t="shared" si="13"/>
        <v>0.28194444444444439</v>
      </c>
      <c r="H65" s="6">
        <f t="shared" si="14"/>
        <v>0.36527777777777776</v>
      </c>
      <c r="I65" s="6">
        <f t="shared" si="15"/>
        <v>0.44861111111111107</v>
      </c>
      <c r="J65" s="6">
        <f t="shared" si="16"/>
        <v>0.51111111111111107</v>
      </c>
      <c r="K65" s="133">
        <f t="shared" si="17"/>
        <v>0.5527777777777777</v>
      </c>
      <c r="L65" s="6">
        <f t="shared" si="18"/>
        <v>0.65694444444444433</v>
      </c>
      <c r="N65" s="6">
        <f t="shared" si="19"/>
        <v>0.69861111111111096</v>
      </c>
      <c r="Q65" s="190"/>
    </row>
    <row r="66" spans="1:27" s="6" customFormat="1" ht="12" customHeight="1" x14ac:dyDescent="0.25">
      <c r="A66" s="1" t="s">
        <v>83</v>
      </c>
      <c r="B66" s="1" t="s">
        <v>87</v>
      </c>
      <c r="C66" s="1"/>
      <c r="D66" s="66">
        <v>1.3888888888888889E-3</v>
      </c>
      <c r="E66" s="1">
        <f t="shared" si="11"/>
        <v>0.24166666666666664</v>
      </c>
      <c r="F66" s="130">
        <f t="shared" si="12"/>
        <v>0.2722222222222222</v>
      </c>
      <c r="G66" s="108">
        <f t="shared" si="13"/>
        <v>0.28333333333333327</v>
      </c>
      <c r="H66" s="6">
        <f t="shared" si="14"/>
        <v>0.36666666666666664</v>
      </c>
      <c r="I66" s="6">
        <f t="shared" si="15"/>
        <v>0.44999999999999996</v>
      </c>
      <c r="J66" s="6">
        <f t="shared" si="16"/>
        <v>0.51249999999999996</v>
      </c>
      <c r="K66" s="133">
        <f t="shared" si="17"/>
        <v>0.55416666666666659</v>
      </c>
      <c r="L66" s="6">
        <f t="shared" si="18"/>
        <v>0.65833333333333321</v>
      </c>
      <c r="N66" s="6">
        <f t="shared" si="19"/>
        <v>0.69999999999999984</v>
      </c>
    </row>
    <row r="67" spans="1:27" ht="12" customHeight="1" x14ac:dyDescent="0.25">
      <c r="A67" s="6"/>
      <c r="B67" s="6" t="s">
        <v>86</v>
      </c>
      <c r="C67" s="6"/>
      <c r="D67" s="66">
        <v>0</v>
      </c>
      <c r="E67" s="1">
        <f t="shared" si="11"/>
        <v>0.24166666666666664</v>
      </c>
      <c r="F67" s="130">
        <f t="shared" si="12"/>
        <v>0.2722222222222222</v>
      </c>
      <c r="G67" s="108">
        <f t="shared" si="13"/>
        <v>0.28333333333333327</v>
      </c>
      <c r="H67" s="6">
        <f t="shared" si="14"/>
        <v>0.36666666666666664</v>
      </c>
      <c r="I67" s="6">
        <f t="shared" si="15"/>
        <v>0.44999999999999996</v>
      </c>
      <c r="J67" s="6">
        <f t="shared" si="16"/>
        <v>0.51249999999999996</v>
      </c>
      <c r="K67" s="133">
        <f t="shared" si="17"/>
        <v>0.55416666666666659</v>
      </c>
      <c r="L67" s="6">
        <f t="shared" si="18"/>
        <v>0.65833333333333321</v>
      </c>
      <c r="N67" s="6">
        <f t="shared" si="19"/>
        <v>0.69999999999999984</v>
      </c>
    </row>
    <row r="68" spans="1:27" ht="12" customHeight="1" x14ac:dyDescent="0.25">
      <c r="A68" s="6"/>
      <c r="B68" s="6" t="s">
        <v>85</v>
      </c>
      <c r="C68" s="6"/>
      <c r="D68" s="66">
        <v>6.9444444444444447E-4</v>
      </c>
      <c r="E68" s="1">
        <f t="shared" si="11"/>
        <v>0.24236111111111108</v>
      </c>
      <c r="F68" s="130">
        <f t="shared" si="12"/>
        <v>0.27291666666666664</v>
      </c>
      <c r="G68" s="108">
        <f t="shared" si="13"/>
        <v>0.28402777777777771</v>
      </c>
      <c r="H68" s="6">
        <f t="shared" si="14"/>
        <v>0.36736111111111108</v>
      </c>
      <c r="I68" s="6">
        <f t="shared" si="15"/>
        <v>0.4506944444444444</v>
      </c>
      <c r="J68" s="6">
        <f t="shared" si="16"/>
        <v>0.5131944444444444</v>
      </c>
      <c r="K68" s="133">
        <f t="shared" si="17"/>
        <v>0.55486111111111103</v>
      </c>
      <c r="L68" s="6">
        <f t="shared" si="18"/>
        <v>0.65902777777777766</v>
      </c>
      <c r="N68" s="6">
        <f t="shared" si="19"/>
        <v>0.70069444444444429</v>
      </c>
    </row>
    <row r="69" spans="1:27" ht="12" customHeight="1" x14ac:dyDescent="0.25">
      <c r="A69" s="6"/>
      <c r="B69" s="6" t="s">
        <v>84</v>
      </c>
      <c r="C69" s="6"/>
      <c r="D69" s="66">
        <v>2.0833333333333333E-3</v>
      </c>
      <c r="E69" s="1">
        <f t="shared" si="11"/>
        <v>0.24444444444444441</v>
      </c>
      <c r="F69" s="130">
        <f t="shared" si="12"/>
        <v>0.27499999999999997</v>
      </c>
      <c r="G69" s="108">
        <f t="shared" si="13"/>
        <v>0.28611111111111104</v>
      </c>
      <c r="H69" s="6">
        <f t="shared" si="14"/>
        <v>0.36944444444444441</v>
      </c>
      <c r="I69" s="6">
        <f t="shared" si="15"/>
        <v>0.45277777777777772</v>
      </c>
      <c r="J69" s="6">
        <f t="shared" si="16"/>
        <v>0.51527777777777772</v>
      </c>
      <c r="K69" s="133">
        <f t="shared" si="17"/>
        <v>0.55694444444444435</v>
      </c>
      <c r="L69" s="6">
        <f t="shared" si="18"/>
        <v>0.66111111111111098</v>
      </c>
      <c r="N69" s="6">
        <f t="shared" si="19"/>
        <v>0.70277777777777761</v>
      </c>
    </row>
    <row r="70" spans="1:27" ht="12" customHeight="1" x14ac:dyDescent="0.25">
      <c r="A70" s="6" t="s">
        <v>62</v>
      </c>
      <c r="B70" s="6" t="s">
        <v>82</v>
      </c>
      <c r="C70" s="6"/>
      <c r="D70" s="66">
        <v>2.7777777777777779E-3</v>
      </c>
      <c r="E70" s="1">
        <f t="shared" si="11"/>
        <v>0.24722222222222218</v>
      </c>
      <c r="F70" s="130">
        <f t="shared" si="12"/>
        <v>0.27777777777777773</v>
      </c>
      <c r="G70" s="108">
        <f t="shared" si="13"/>
        <v>0.28888888888888881</v>
      </c>
      <c r="H70" s="6">
        <f t="shared" si="14"/>
        <v>0.37222222222222218</v>
      </c>
      <c r="I70" s="6">
        <f t="shared" si="15"/>
        <v>0.45555555555555549</v>
      </c>
      <c r="J70" s="6">
        <f t="shared" si="16"/>
        <v>0.51805555555555549</v>
      </c>
      <c r="K70" s="133">
        <f t="shared" si="17"/>
        <v>0.55972222222222212</v>
      </c>
      <c r="L70" s="6">
        <f t="shared" si="18"/>
        <v>0.66388888888888875</v>
      </c>
      <c r="N70" s="6">
        <f t="shared" si="19"/>
        <v>0.70555555555555538</v>
      </c>
    </row>
    <row r="71" spans="1:27" ht="12" customHeight="1" x14ac:dyDescent="0.25">
      <c r="A71" s="6"/>
      <c r="B71" s="6" t="s">
        <v>81</v>
      </c>
      <c r="C71" s="6"/>
      <c r="D71" s="66">
        <v>6.9444444444444447E-4</v>
      </c>
      <c r="E71" s="1">
        <f t="shared" si="11"/>
        <v>0.24791666666666662</v>
      </c>
      <c r="F71" s="130">
        <f t="shared" si="12"/>
        <v>0.27847222222222218</v>
      </c>
      <c r="G71" s="108">
        <f t="shared" si="13"/>
        <v>0.28958333333333325</v>
      </c>
      <c r="H71" s="6">
        <f t="shared" si="14"/>
        <v>0.37291666666666662</v>
      </c>
      <c r="I71" s="6">
        <f t="shared" si="15"/>
        <v>0.45624999999999993</v>
      </c>
      <c r="J71" s="6">
        <f t="shared" si="16"/>
        <v>0.51874999999999993</v>
      </c>
      <c r="K71" s="133">
        <f t="shared" si="17"/>
        <v>0.56041666666666656</v>
      </c>
      <c r="L71" s="6">
        <f t="shared" si="18"/>
        <v>0.66458333333333319</v>
      </c>
      <c r="N71" s="6">
        <f t="shared" si="19"/>
        <v>0.70624999999999982</v>
      </c>
    </row>
    <row r="72" spans="1:27" ht="12" customHeight="1" x14ac:dyDescent="0.25">
      <c r="A72" s="6"/>
      <c r="B72" s="6" t="s">
        <v>80</v>
      </c>
      <c r="C72" s="6"/>
      <c r="D72" s="66">
        <v>1.3888888888888889E-3</v>
      </c>
      <c r="E72" s="1">
        <f t="shared" si="11"/>
        <v>0.2493055555555555</v>
      </c>
      <c r="F72" s="130">
        <f t="shared" si="12"/>
        <v>0.27986111111111106</v>
      </c>
      <c r="G72" s="108">
        <f t="shared" si="13"/>
        <v>0.29097222222222213</v>
      </c>
      <c r="H72" s="6">
        <f t="shared" si="14"/>
        <v>0.3743055555555555</v>
      </c>
      <c r="I72" s="6">
        <f t="shared" si="15"/>
        <v>0.45763888888888882</v>
      </c>
      <c r="J72" s="6">
        <f t="shared" si="16"/>
        <v>0.52013888888888882</v>
      </c>
      <c r="K72" s="133">
        <f t="shared" si="17"/>
        <v>0.56180555555555545</v>
      </c>
      <c r="L72" s="6">
        <f t="shared" si="18"/>
        <v>0.66597222222222208</v>
      </c>
      <c r="N72" s="6">
        <f t="shared" si="19"/>
        <v>0.70763888888888871</v>
      </c>
    </row>
    <row r="73" spans="1:27" s="46" customFormat="1" ht="12" customHeight="1" x14ac:dyDescent="0.25">
      <c r="A73" s="3" t="s">
        <v>106</v>
      </c>
      <c r="B73" s="3"/>
      <c r="C73" s="3" t="s">
        <v>18</v>
      </c>
      <c r="D73" s="65"/>
      <c r="E73" s="27">
        <v>0.25138888888888888</v>
      </c>
      <c r="F73" s="27">
        <v>0.28472222222222221</v>
      </c>
      <c r="G73" s="27">
        <v>0.29305555555555557</v>
      </c>
      <c r="H73" s="27">
        <v>0.37638888888888888</v>
      </c>
      <c r="I73" s="27">
        <v>0.4597222222222222</v>
      </c>
      <c r="J73" s="27">
        <v>0.52222222222222225</v>
      </c>
      <c r="K73" s="27">
        <v>0.56388888888888888</v>
      </c>
      <c r="L73" s="27">
        <v>0.66805555555555562</v>
      </c>
      <c r="M73" s="27"/>
      <c r="N73" s="27">
        <v>0.70972222222222225</v>
      </c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47"/>
      <c r="Z73" s="47"/>
      <c r="AA73" s="47"/>
    </row>
    <row r="74" spans="1:27" ht="12.75" customHeight="1" x14ac:dyDescent="0.25">
      <c r="E74" s="6"/>
      <c r="F74" s="6"/>
      <c r="G74" s="6"/>
      <c r="H74" s="6"/>
      <c r="I74" s="6"/>
      <c r="J74" s="6"/>
      <c r="K74" s="6"/>
      <c r="L74" s="6"/>
      <c r="M74" s="6"/>
      <c r="N74" s="6"/>
      <c r="Q74" s="17"/>
      <c r="R74" s="6"/>
      <c r="S74" s="6"/>
      <c r="T74" s="6"/>
    </row>
    <row r="75" spans="1:27" ht="12" customHeight="1" x14ac:dyDescent="0.25">
      <c r="E75" s="196" t="s">
        <v>7</v>
      </c>
      <c r="F75" s="42" t="s">
        <v>122</v>
      </c>
      <c r="J75" s="197" t="s">
        <v>9</v>
      </c>
      <c r="K75" s="42" t="s">
        <v>123</v>
      </c>
    </row>
    <row r="78" spans="1:27" ht="12" hidden="1" customHeight="1" x14ac:dyDescent="0.25">
      <c r="M78" s="19" t="s">
        <v>108</v>
      </c>
      <c r="N78" s="126" t="e">
        <f>#REF!+P39</f>
        <v>#REF!</v>
      </c>
      <c r="O78" s="6" t="s">
        <v>109</v>
      </c>
    </row>
    <row r="79" spans="1:27" ht="12" hidden="1" customHeight="1" x14ac:dyDescent="0.25">
      <c r="N79" s="126" t="e">
        <f>#REF!+P40</f>
        <v>#REF!</v>
      </c>
      <c r="O79" s="6" t="s">
        <v>110</v>
      </c>
    </row>
  </sheetData>
  <mergeCells count="1">
    <mergeCell ref="M51:N52"/>
  </mergeCells>
  <printOptions horizontalCentered="1" verticalCentered="1"/>
  <pageMargins left="0.11811023622047245" right="0.11811023622047245" top="0.19685039370078741" bottom="0.19685039370078741" header="0.11811023622047245" footer="0.19685039370078741"/>
  <pageSetup paperSize="9" scale="110" pageOrder="overThenDown" orientation="portrait" r:id="rId1"/>
  <headerFooter>
    <oddFooter>&amp;L&amp;"-,Fett"&amp;10&amp;K0070C0Nahverkehrsberatung
Südwest&amp;C&amp;8Hartmut Jaißle&amp;R&amp;8&amp;F &amp;A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"/>
  <sheetViews>
    <sheetView showGridLines="0" topLeftCell="A13" workbookViewId="0">
      <selection activeCell="M14" sqref="M14"/>
    </sheetView>
  </sheetViews>
  <sheetFormatPr baseColWidth="10" defaultRowHeight="15" x14ac:dyDescent="0.25"/>
  <sheetData>
    <row r="1" spans="1:27" s="21" customFormat="1" ht="20.100000000000001" customHeight="1" x14ac:dyDescent="0.25">
      <c r="A1" s="246" t="s">
        <v>136</v>
      </c>
      <c r="B1" s="246"/>
      <c r="C1" s="246"/>
      <c r="D1" s="246"/>
      <c r="E1" s="246"/>
      <c r="F1" s="246"/>
      <c r="G1" s="25"/>
      <c r="H1" s="25"/>
      <c r="I1" s="25"/>
      <c r="J1" s="25"/>
      <c r="K1" s="25"/>
      <c r="L1" s="25"/>
      <c r="M1" s="25"/>
      <c r="N1" s="25"/>
      <c r="O1" s="134"/>
      <c r="P1" s="134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</sheetData>
  <mergeCells count="1">
    <mergeCell ref="A1:F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H120"/>
  <sheetViews>
    <sheetView showGridLines="0" tabSelected="1" workbookViewId="0">
      <selection activeCell="AT17" sqref="AT17:AT18"/>
    </sheetView>
  </sheetViews>
  <sheetFormatPr baseColWidth="10" defaultColWidth="11.42578125" defaultRowHeight="12" customHeight="1" x14ac:dyDescent="0.25"/>
  <cols>
    <col min="1" max="1" width="16.5703125" style="14" customWidth="1"/>
    <col min="2" max="2" width="11.42578125" style="14"/>
    <col min="3" max="3" width="3.140625" style="14" customWidth="1"/>
    <col min="4" max="4" width="5.5703125" style="64" hidden="1" customWidth="1"/>
    <col min="5" max="5" width="5.42578125" style="64" hidden="1" customWidth="1"/>
    <col min="6" max="6" width="5.5703125" style="64" hidden="1" customWidth="1"/>
    <col min="7" max="21" width="5.5703125" style="14" customWidth="1"/>
    <col min="22" max="25" width="6" style="14" customWidth="1"/>
    <col min="26" max="43" width="6.42578125" style="14" customWidth="1"/>
    <col min="44" max="44" width="6" style="14" customWidth="1"/>
    <col min="45" max="48" width="6.42578125" style="14" customWidth="1"/>
    <col min="49" max="49" width="3.28515625" style="276" customWidth="1"/>
    <col min="50" max="50" width="6.5703125" style="14" customWidth="1"/>
    <col min="51" max="53" width="5.5703125" style="14" customWidth="1"/>
    <col min="54" max="54" width="5.42578125" style="14" bestFit="1" customWidth="1"/>
    <col min="55" max="55" width="5.5703125" style="14" customWidth="1"/>
    <col min="56" max="56" width="6.42578125" style="14" bestFit="1" customWidth="1"/>
    <col min="57" max="57" width="6" style="14" customWidth="1"/>
    <col min="58" max="58" width="5.5703125" style="14" customWidth="1"/>
    <col min="59" max="59" width="6" style="14" customWidth="1"/>
    <col min="60" max="60" width="5.5703125" style="14" customWidth="1"/>
    <col min="61" max="61" width="6.140625" style="14" customWidth="1"/>
    <col min="62" max="66" width="5.5703125" style="14" customWidth="1"/>
    <col min="67" max="67" width="2.5703125" style="14" customWidth="1"/>
    <col min="68" max="70" width="5.5703125" style="14" customWidth="1"/>
    <col min="71" max="71" width="5.42578125" style="14" bestFit="1" customWidth="1"/>
    <col min="72" max="72" width="5.5703125" style="14" customWidth="1"/>
    <col min="73" max="73" width="6.42578125" style="14" bestFit="1" customWidth="1"/>
    <col min="74" max="74" width="6" style="14" customWidth="1"/>
    <col min="75" max="75" width="5.5703125" style="14" customWidth="1"/>
    <col min="76" max="76" width="6" style="14" customWidth="1"/>
    <col min="77" max="77" width="5.5703125" style="14" customWidth="1"/>
    <col min="78" max="78" width="6.140625" style="14" customWidth="1"/>
    <col min="79" max="82" width="5.5703125" style="14" customWidth="1"/>
    <col min="83" max="16384" width="11.42578125" style="14"/>
  </cols>
  <sheetData>
    <row r="1" spans="1:82" s="21" customFormat="1" ht="27.75" customHeight="1" x14ac:dyDescent="0.25">
      <c r="A1" s="117" t="s">
        <v>134</v>
      </c>
      <c r="B1" s="114"/>
      <c r="C1" s="114"/>
      <c r="D1" s="114"/>
      <c r="E1" s="114"/>
      <c r="F1" s="114"/>
      <c r="G1" s="115" t="s">
        <v>0</v>
      </c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 t="str">
        <f>G1</f>
        <v>Bad Urach - Hülben - Erkenbrechtsweiler/- Oberlenningen   -   Montag-Freitag</v>
      </c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279"/>
      <c r="AX1" s="115" t="s">
        <v>125</v>
      </c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6"/>
      <c r="BJ1" s="116"/>
      <c r="BK1" s="116"/>
      <c r="BL1" s="116"/>
      <c r="BM1" s="116"/>
      <c r="BN1" s="116"/>
      <c r="BO1" s="222"/>
      <c r="BP1" s="115" t="s">
        <v>137</v>
      </c>
      <c r="BQ1" s="115"/>
      <c r="BR1" s="115"/>
      <c r="BS1" s="115"/>
      <c r="BT1" s="115"/>
      <c r="BU1" s="115"/>
      <c r="BV1" s="115"/>
      <c r="BW1" s="115"/>
      <c r="BX1" s="115"/>
      <c r="BY1" s="115"/>
      <c r="BZ1" s="116"/>
      <c r="CA1" s="116"/>
      <c r="CB1" s="116"/>
      <c r="CC1" s="116"/>
      <c r="CD1" s="116"/>
    </row>
    <row r="2" spans="1:82" ht="15" customHeight="1" x14ac:dyDescent="0.25">
      <c r="BO2" s="223"/>
    </row>
    <row r="3" spans="1:82" s="44" customFormat="1" ht="12" hidden="1" customHeight="1" x14ac:dyDescent="0.25">
      <c r="A3" s="46" t="s">
        <v>1</v>
      </c>
      <c r="D3" s="107"/>
      <c r="E3" s="107"/>
      <c r="F3" s="107"/>
      <c r="I3" s="44" t="s">
        <v>5</v>
      </c>
      <c r="J3" s="44" t="s">
        <v>2</v>
      </c>
      <c r="K3" s="44" t="s">
        <v>5</v>
      </c>
      <c r="L3" s="44" t="s">
        <v>4</v>
      </c>
      <c r="M3" s="44" t="s">
        <v>2</v>
      </c>
      <c r="N3" s="107"/>
      <c r="O3" s="44" t="s">
        <v>3</v>
      </c>
      <c r="Q3" s="107"/>
      <c r="R3" s="44" t="s">
        <v>5</v>
      </c>
      <c r="S3" s="44" t="s">
        <v>2</v>
      </c>
      <c r="T3" s="44" t="s">
        <v>2</v>
      </c>
      <c r="U3" s="44" t="s">
        <v>5</v>
      </c>
      <c r="V3" s="44" t="s">
        <v>2</v>
      </c>
      <c r="W3" s="44" t="s">
        <v>5</v>
      </c>
      <c r="X3" s="44" t="s">
        <v>3</v>
      </c>
      <c r="Y3" s="107"/>
      <c r="Z3" s="44" t="s">
        <v>2</v>
      </c>
      <c r="AA3" s="44" t="s">
        <v>3</v>
      </c>
      <c r="AB3" s="44" t="s">
        <v>5</v>
      </c>
      <c r="AC3" s="44" t="s">
        <v>2</v>
      </c>
      <c r="AD3" s="44">
        <v>3</v>
      </c>
      <c r="AE3" s="44" t="s">
        <v>3</v>
      </c>
      <c r="AF3" s="44" t="s">
        <v>2</v>
      </c>
      <c r="AG3" s="44">
        <v>3</v>
      </c>
      <c r="AH3" s="44" t="s">
        <v>3</v>
      </c>
      <c r="AI3" s="44">
        <v>3</v>
      </c>
      <c r="AJ3" s="44" t="s">
        <v>2</v>
      </c>
      <c r="AK3" s="44" t="s">
        <v>3</v>
      </c>
      <c r="AL3" s="44">
        <v>3</v>
      </c>
      <c r="AN3" s="44" t="s">
        <v>2</v>
      </c>
      <c r="AO3" s="44">
        <v>3</v>
      </c>
      <c r="AP3" s="44" t="s">
        <v>5</v>
      </c>
      <c r="AR3" s="44">
        <v>3</v>
      </c>
      <c r="AS3" s="200" t="s">
        <v>124</v>
      </c>
      <c r="AT3" s="44" t="s">
        <v>4</v>
      </c>
      <c r="AU3" s="200" t="s">
        <v>124</v>
      </c>
      <c r="AV3" s="200" t="s">
        <v>124</v>
      </c>
      <c r="AW3" s="280"/>
      <c r="BF3" s="200" t="s">
        <v>124</v>
      </c>
      <c r="BG3" s="200" t="s">
        <v>124</v>
      </c>
      <c r="BH3" s="200" t="s">
        <v>124</v>
      </c>
      <c r="BI3" s="200" t="s">
        <v>124</v>
      </c>
      <c r="BJ3" s="200" t="s">
        <v>124</v>
      </c>
      <c r="BK3" s="200" t="s">
        <v>124</v>
      </c>
      <c r="BL3" s="200" t="s">
        <v>124</v>
      </c>
      <c r="BM3" s="200" t="s">
        <v>124</v>
      </c>
      <c r="BN3" s="200" t="s">
        <v>124</v>
      </c>
      <c r="BO3" s="217"/>
      <c r="BP3" s="200" t="s">
        <v>124</v>
      </c>
      <c r="BQ3" s="200" t="s">
        <v>124</v>
      </c>
      <c r="BR3" s="200" t="s">
        <v>124</v>
      </c>
      <c r="BS3" s="200" t="s">
        <v>124</v>
      </c>
      <c r="BT3" s="200" t="s">
        <v>124</v>
      </c>
      <c r="BU3" s="200" t="s">
        <v>124</v>
      </c>
      <c r="BV3" s="200" t="s">
        <v>124</v>
      </c>
      <c r="BW3" s="200" t="s">
        <v>124</v>
      </c>
      <c r="BX3" s="200" t="s">
        <v>124</v>
      </c>
      <c r="BY3" s="200" t="s">
        <v>124</v>
      </c>
      <c r="BZ3" s="200" t="s">
        <v>124</v>
      </c>
      <c r="CA3" s="200" t="s">
        <v>124</v>
      </c>
      <c r="CB3" s="200" t="s">
        <v>124</v>
      </c>
      <c r="CC3" s="200" t="s">
        <v>124</v>
      </c>
      <c r="CD3" s="200" t="s">
        <v>124</v>
      </c>
    </row>
    <row r="4" spans="1:82" s="44" customFormat="1" ht="12" customHeight="1" x14ac:dyDescent="0.25">
      <c r="A4" s="46" t="s">
        <v>8</v>
      </c>
      <c r="D4" s="107"/>
      <c r="E4" s="107"/>
      <c r="F4" s="107"/>
      <c r="J4" s="43"/>
      <c r="K4" s="43"/>
      <c r="L4" s="250" t="s">
        <v>7</v>
      </c>
      <c r="M4" s="43"/>
      <c r="N4" s="251" t="s">
        <v>9</v>
      </c>
      <c r="O4" s="250" t="s">
        <v>7</v>
      </c>
      <c r="P4" s="251" t="s">
        <v>9</v>
      </c>
      <c r="Q4" s="250" t="s">
        <v>7</v>
      </c>
      <c r="R4" s="43"/>
      <c r="S4" s="43"/>
      <c r="T4" s="43"/>
      <c r="U4" s="250" t="s">
        <v>7</v>
      </c>
      <c r="V4" s="43"/>
      <c r="W4" s="250" t="s">
        <v>7</v>
      </c>
      <c r="X4" s="252"/>
      <c r="Y4" s="252"/>
      <c r="Z4" s="250" t="s">
        <v>7</v>
      </c>
      <c r="AA4" s="250" t="s">
        <v>7</v>
      </c>
      <c r="AB4" s="43"/>
      <c r="AC4" s="250" t="s">
        <v>7</v>
      </c>
      <c r="AD4" s="43"/>
      <c r="AE4" s="132" t="s">
        <v>10</v>
      </c>
      <c r="AG4" s="132" t="s">
        <v>7</v>
      </c>
      <c r="AH4" s="132" t="s">
        <v>7</v>
      </c>
      <c r="AI4" s="132" t="s">
        <v>7</v>
      </c>
      <c r="AM4" s="132" t="s">
        <v>7</v>
      </c>
      <c r="AS4" s="200" t="s">
        <v>124</v>
      </c>
      <c r="AT4" s="200" t="s">
        <v>124</v>
      </c>
      <c r="AU4" s="200" t="s">
        <v>124</v>
      </c>
      <c r="AV4" s="204" t="s">
        <v>126</v>
      </c>
      <c r="AW4" s="281"/>
      <c r="BF4" s="200" t="s">
        <v>124</v>
      </c>
      <c r="BG4" s="200" t="s">
        <v>124</v>
      </c>
      <c r="BH4" s="200" t="s">
        <v>124</v>
      </c>
      <c r="BI4" s="200" t="s">
        <v>124</v>
      </c>
      <c r="BJ4" s="200" t="s">
        <v>124</v>
      </c>
      <c r="BK4" s="200" t="s">
        <v>124</v>
      </c>
      <c r="BL4" s="200" t="s">
        <v>124</v>
      </c>
      <c r="BM4" s="200" t="s">
        <v>124</v>
      </c>
      <c r="BN4" s="200" t="s">
        <v>124</v>
      </c>
      <c r="BO4" s="217"/>
      <c r="BP4" s="200" t="s">
        <v>124</v>
      </c>
      <c r="BQ4" s="200" t="s">
        <v>124</v>
      </c>
      <c r="BR4" s="200" t="s">
        <v>124</v>
      </c>
      <c r="BS4" s="200" t="s">
        <v>124</v>
      </c>
      <c r="BT4" s="200" t="s">
        <v>124</v>
      </c>
      <c r="BU4" s="200" t="s">
        <v>124</v>
      </c>
      <c r="BV4" s="200" t="s">
        <v>124</v>
      </c>
      <c r="BW4" s="200" t="s">
        <v>124</v>
      </c>
      <c r="BX4" s="200" t="s">
        <v>124</v>
      </c>
      <c r="BY4" s="200" t="s">
        <v>124</v>
      </c>
      <c r="BZ4" s="200" t="s">
        <v>124</v>
      </c>
      <c r="CA4" s="200" t="s">
        <v>124</v>
      </c>
      <c r="CB4" s="200" t="s">
        <v>124</v>
      </c>
      <c r="CC4" s="200" t="s">
        <v>124</v>
      </c>
      <c r="CD4" s="200" t="s">
        <v>124</v>
      </c>
    </row>
    <row r="5" spans="1:82" s="56" customFormat="1" ht="9.9499999999999993" hidden="1" customHeight="1" x14ac:dyDescent="0.25">
      <c r="A5" s="61" t="s">
        <v>11</v>
      </c>
      <c r="B5" s="59"/>
      <c r="C5" s="59"/>
      <c r="D5" s="48"/>
      <c r="E5" s="48"/>
      <c r="F5" s="48"/>
      <c r="G5" s="59"/>
      <c r="H5" s="59"/>
      <c r="I5" s="59"/>
      <c r="W5" s="60" t="s">
        <v>12</v>
      </c>
      <c r="X5" s="253"/>
      <c r="Z5" s="254" t="s">
        <v>13</v>
      </c>
      <c r="AC5" s="254">
        <v>0.52777777777777779</v>
      </c>
      <c r="AD5" s="254">
        <v>0.55902777777777779</v>
      </c>
      <c r="AE5" s="53">
        <v>0.5625</v>
      </c>
      <c r="AF5" s="57" t="s">
        <v>14</v>
      </c>
      <c r="AH5" s="53">
        <v>0.62152777777777779</v>
      </c>
      <c r="AI5" s="53"/>
      <c r="AJ5" s="56">
        <v>0.62847222222222221</v>
      </c>
      <c r="AK5" s="56">
        <v>0.65972222222222221</v>
      </c>
      <c r="AM5" s="53"/>
      <c r="AN5" s="56" t="s">
        <v>15</v>
      </c>
      <c r="AP5" s="56">
        <v>0.73611111111111116</v>
      </c>
      <c r="AW5" s="282"/>
      <c r="BO5" s="218"/>
    </row>
    <row r="6" spans="1:82" s="46" customFormat="1" ht="12" hidden="1" customHeight="1" x14ac:dyDescent="0.25">
      <c r="A6" s="3" t="s">
        <v>16</v>
      </c>
      <c r="B6" s="3" t="s">
        <v>17</v>
      </c>
      <c r="C6" s="3" t="s">
        <v>18</v>
      </c>
      <c r="D6" s="65"/>
      <c r="E6" s="65"/>
      <c r="F6" s="65"/>
      <c r="G6" s="41"/>
      <c r="H6" s="41"/>
      <c r="I6" s="41"/>
      <c r="J6" s="255"/>
      <c r="K6" s="8">
        <v>0.22777777777777777</v>
      </c>
      <c r="L6" s="8"/>
      <c r="M6" s="256">
        <v>0.25138888888888888</v>
      </c>
      <c r="N6" s="8"/>
      <c r="O6" s="8">
        <v>0.27291666666666664</v>
      </c>
      <c r="P6" s="257">
        <v>0.29375000000000001</v>
      </c>
      <c r="Q6" s="258"/>
      <c r="R6" s="8">
        <v>0.31458333333333333</v>
      </c>
      <c r="S6" s="8">
        <v>0.35625000000000001</v>
      </c>
      <c r="T6" s="8">
        <v>0.3979166666666667</v>
      </c>
      <c r="U6" s="20"/>
      <c r="V6" s="8">
        <v>0.43958333333333338</v>
      </c>
      <c r="W6" s="256">
        <v>0.4597222222222222</v>
      </c>
      <c r="X6" s="259"/>
      <c r="Y6" s="20"/>
      <c r="Z6" s="256">
        <v>0.50138888888888888</v>
      </c>
      <c r="AA6" s="20"/>
      <c r="AB6" s="8">
        <v>0.5229166666666667</v>
      </c>
      <c r="AC6" s="256">
        <v>0.54305555555555551</v>
      </c>
      <c r="AD6" s="8">
        <v>0.56458333333333333</v>
      </c>
      <c r="AE6" s="140">
        <v>0.58472222222222225</v>
      </c>
      <c r="AF6" s="3">
        <v>0.60625000000000007</v>
      </c>
      <c r="AH6" s="140">
        <v>0.62638888888888888</v>
      </c>
      <c r="AI6" s="3"/>
      <c r="AJ6" s="3">
        <v>0.6479166666666667</v>
      </c>
      <c r="AK6" s="140">
        <v>0.66805555555555562</v>
      </c>
      <c r="AL6" s="3">
        <v>0.68958333333333333</v>
      </c>
      <c r="AM6" s="3"/>
      <c r="AN6" s="140">
        <v>0.70972222222222225</v>
      </c>
      <c r="AO6" s="3">
        <v>0.73125000000000007</v>
      </c>
      <c r="AP6" s="140">
        <v>0.75138888888888899</v>
      </c>
      <c r="AQ6" s="3">
        <v>0.7729166666666667</v>
      </c>
      <c r="AR6" s="140">
        <v>0.79305555555555562</v>
      </c>
      <c r="AS6" s="140">
        <v>0.83472222222222225</v>
      </c>
      <c r="AT6" s="3">
        <v>0.87708333333333333</v>
      </c>
      <c r="AU6" s="3">
        <v>0.91875000000000007</v>
      </c>
      <c r="AV6" s="3">
        <v>0.9604166666666667</v>
      </c>
      <c r="AW6" s="283"/>
      <c r="BL6" s="3"/>
      <c r="BO6" s="15"/>
      <c r="CC6" s="3"/>
    </row>
    <row r="7" spans="1:82" s="51" customFormat="1" ht="11.25" hidden="1" x14ac:dyDescent="0.25">
      <c r="A7" s="62" t="s">
        <v>19</v>
      </c>
      <c r="C7" s="52"/>
      <c r="D7" s="48"/>
      <c r="E7" s="48"/>
      <c r="F7" s="48"/>
      <c r="G7" s="52"/>
      <c r="H7" s="52"/>
      <c r="I7" s="52"/>
      <c r="J7" s="254"/>
      <c r="K7" s="254"/>
      <c r="L7" s="254"/>
      <c r="M7" s="254"/>
      <c r="N7" s="254"/>
      <c r="O7" s="254"/>
      <c r="P7" s="260"/>
      <c r="Q7" s="261"/>
      <c r="R7" s="254"/>
      <c r="S7" s="262"/>
      <c r="T7" s="262"/>
      <c r="U7" s="262"/>
      <c r="V7" s="254">
        <v>0.46180555555555558</v>
      </c>
      <c r="W7" s="262"/>
      <c r="X7" s="263"/>
      <c r="Y7" s="262"/>
      <c r="Z7" s="260">
        <v>0.53125</v>
      </c>
      <c r="AA7" s="261"/>
      <c r="AB7" s="261"/>
      <c r="AC7" s="262"/>
      <c r="AD7" s="262"/>
      <c r="AF7" s="53"/>
      <c r="AG7" s="53">
        <v>0.63888888888888895</v>
      </c>
      <c r="AH7" s="55"/>
      <c r="AK7" s="53">
        <v>0.67361111111111116</v>
      </c>
      <c r="AL7" s="53">
        <v>0.70833333333333337</v>
      </c>
      <c r="AN7" s="53"/>
      <c r="AO7" s="53"/>
      <c r="AP7" s="53"/>
      <c r="AT7" s="53"/>
      <c r="AV7" s="53"/>
      <c r="AW7" s="284"/>
      <c r="BO7" s="219"/>
    </row>
    <row r="8" spans="1:82" s="6" customFormat="1" ht="12" customHeight="1" x14ac:dyDescent="0.25">
      <c r="A8" s="6" t="s">
        <v>20</v>
      </c>
      <c r="B8" s="1" t="s">
        <v>21</v>
      </c>
      <c r="C8" s="1"/>
      <c r="D8" s="66"/>
      <c r="E8" s="66"/>
      <c r="F8" s="66"/>
      <c r="N8" s="266"/>
      <c r="O8" s="130">
        <f>'235'!F33</f>
        <v>0.29930555555555549</v>
      </c>
      <c r="P8" s="266"/>
      <c r="Q8" s="272"/>
      <c r="U8" s="266"/>
      <c r="V8" s="152" t="s">
        <v>113</v>
      </c>
      <c r="W8" s="266"/>
      <c r="X8" s="264"/>
      <c r="Y8" s="265" t="s">
        <v>133</v>
      </c>
      <c r="Z8" s="264"/>
      <c r="AA8" s="264"/>
      <c r="AB8" s="147">
        <f>AB12-9/1440</f>
        <v>0.54513888888888884</v>
      </c>
      <c r="AC8" s="266"/>
      <c r="AE8" s="266"/>
      <c r="AG8" s="130">
        <f>AG12-5/1440</f>
        <v>0.64444444444444449</v>
      </c>
      <c r="AH8" s="266"/>
      <c r="AI8" s="266"/>
      <c r="AL8" s="147">
        <f>AL12-5/1440</f>
        <v>0.71458333333333313</v>
      </c>
      <c r="AM8" s="266"/>
      <c r="AW8" s="266"/>
      <c r="BO8" s="16"/>
    </row>
    <row r="9" spans="1:82" s="46" customFormat="1" ht="12" customHeight="1" x14ac:dyDescent="0.25">
      <c r="A9" s="3" t="s">
        <v>20</v>
      </c>
      <c r="B9" s="3" t="s">
        <v>22</v>
      </c>
      <c r="C9" s="3"/>
      <c r="D9" s="65"/>
      <c r="E9" s="65"/>
      <c r="F9" s="65"/>
      <c r="G9" s="3"/>
      <c r="H9" s="3"/>
      <c r="I9" s="3">
        <v>0.21527777777777779</v>
      </c>
      <c r="J9" s="8">
        <v>0.22638888888888889</v>
      </c>
      <c r="K9" s="8">
        <v>0.24722222222222223</v>
      </c>
      <c r="L9" s="8"/>
      <c r="M9" s="8">
        <v>0.2722222222222222</v>
      </c>
      <c r="N9" s="97">
        <v>0.29166666666666669</v>
      </c>
      <c r="O9" s="258"/>
      <c r="P9" s="97">
        <v>0.31388888888888888</v>
      </c>
      <c r="Q9" s="258"/>
      <c r="R9" s="8">
        <v>0.3347222222222222</v>
      </c>
      <c r="S9" s="8">
        <v>0.37638888888888888</v>
      </c>
      <c r="T9" s="8">
        <v>0.41805555555555557</v>
      </c>
      <c r="U9" s="20"/>
      <c r="V9" s="8">
        <v>0.4597222222222222</v>
      </c>
      <c r="W9" s="8">
        <v>0.48055555555555557</v>
      </c>
      <c r="X9" s="8">
        <v>0.50138888888888888</v>
      </c>
      <c r="Y9" s="20"/>
      <c r="Z9" s="8">
        <v>0.52222222222222225</v>
      </c>
      <c r="AA9" s="20"/>
      <c r="AB9" s="8">
        <v>0.54305555555555551</v>
      </c>
      <c r="AC9" s="8">
        <v>0.56388888888888888</v>
      </c>
      <c r="AD9" s="8">
        <v>0.58472222222222225</v>
      </c>
      <c r="AE9" s="3">
        <v>0.60555555555555551</v>
      </c>
      <c r="AF9" s="3">
        <v>0.62638888888888888</v>
      </c>
      <c r="AH9" s="3">
        <v>0.64722222222222225</v>
      </c>
      <c r="AI9" s="3"/>
      <c r="AJ9" s="3">
        <v>0.66805555555555562</v>
      </c>
      <c r="AK9" s="3">
        <v>0.68888888888888899</v>
      </c>
      <c r="AL9" s="3">
        <v>0.7090277777777777</v>
      </c>
      <c r="AM9" s="3"/>
      <c r="AN9" s="3">
        <v>0.73055555555555562</v>
      </c>
      <c r="AO9" s="3">
        <v>0.75138888888888899</v>
      </c>
      <c r="AP9" s="3">
        <v>0.77222222222222225</v>
      </c>
      <c r="AQ9" s="3">
        <v>0.79305555555555562</v>
      </c>
      <c r="AR9" s="3">
        <v>0.81388888888888899</v>
      </c>
      <c r="AS9" s="3">
        <v>0.85555555555555562</v>
      </c>
      <c r="AT9" s="3">
        <v>0.89722222222222225</v>
      </c>
      <c r="AU9" s="3">
        <v>0.93888888888888899</v>
      </c>
      <c r="AV9" s="3">
        <v>0.98055555555555562</v>
      </c>
      <c r="AW9" s="283"/>
      <c r="AX9" s="3">
        <f t="shared" ref="AX9:CD9" si="0">AX10-3/1440</f>
        <v>0.31388888888888888</v>
      </c>
      <c r="AY9" s="3">
        <f t="shared" si="0"/>
        <v>0.35555555555555557</v>
      </c>
      <c r="AZ9" s="3">
        <f t="shared" si="0"/>
        <v>0.39722222222222225</v>
      </c>
      <c r="BA9" s="3">
        <f t="shared" si="0"/>
        <v>0.43888888888888894</v>
      </c>
      <c r="BB9" s="3">
        <f t="shared" si="0"/>
        <v>0.48055555555555562</v>
      </c>
      <c r="BC9" s="3">
        <f t="shared" si="0"/>
        <v>0.52222222222222225</v>
      </c>
      <c r="BD9" s="3">
        <f t="shared" si="0"/>
        <v>0.56388888888888888</v>
      </c>
      <c r="BE9" s="3">
        <f t="shared" si="0"/>
        <v>0.60555555555555551</v>
      </c>
      <c r="BF9" s="3">
        <f t="shared" si="0"/>
        <v>0.64722222222222214</v>
      </c>
      <c r="BG9" s="3">
        <f t="shared" si="0"/>
        <v>0.68888888888888877</v>
      </c>
      <c r="BH9" s="3">
        <f t="shared" si="0"/>
        <v>0.7305555555555554</v>
      </c>
      <c r="BI9" s="3">
        <f t="shared" si="0"/>
        <v>0.77222222222222203</v>
      </c>
      <c r="BJ9" s="3">
        <f t="shared" si="0"/>
        <v>0.81388888888888866</v>
      </c>
      <c r="BK9" s="3">
        <f t="shared" si="0"/>
        <v>0.85555555555555529</v>
      </c>
      <c r="BL9" s="3">
        <f t="shared" si="0"/>
        <v>0.89722222222222192</v>
      </c>
      <c r="BM9" s="3">
        <f t="shared" si="0"/>
        <v>0.93888888888888855</v>
      </c>
      <c r="BN9" s="3">
        <f t="shared" si="0"/>
        <v>0.98055555555555518</v>
      </c>
      <c r="BO9" s="221"/>
      <c r="BP9" s="3">
        <v>0.35555555555555557</v>
      </c>
      <c r="BQ9" s="3">
        <f t="shared" si="0"/>
        <v>0.39722222222222225</v>
      </c>
      <c r="BR9" s="3">
        <f t="shared" si="0"/>
        <v>0.43888888888888894</v>
      </c>
      <c r="BS9" s="3">
        <f t="shared" si="0"/>
        <v>0.48055555555555562</v>
      </c>
      <c r="BT9" s="3">
        <f t="shared" si="0"/>
        <v>0.52222222222222225</v>
      </c>
      <c r="BU9" s="3">
        <f t="shared" si="0"/>
        <v>0.56388888888888888</v>
      </c>
      <c r="BV9" s="3">
        <f t="shared" si="0"/>
        <v>0.60555555555555551</v>
      </c>
      <c r="BW9" s="3">
        <f t="shared" si="0"/>
        <v>0.64722222222222214</v>
      </c>
      <c r="BX9" s="3">
        <f t="shared" si="0"/>
        <v>0.68888888888888877</v>
      </c>
      <c r="BY9" s="3">
        <f t="shared" si="0"/>
        <v>0.7305555555555554</v>
      </c>
      <c r="BZ9" s="3">
        <f t="shared" si="0"/>
        <v>0.77222222222222203</v>
      </c>
      <c r="CA9" s="3">
        <f t="shared" si="0"/>
        <v>0.81388888888888866</v>
      </c>
      <c r="CB9" s="3">
        <f t="shared" si="0"/>
        <v>0.85555555555555529</v>
      </c>
      <c r="CC9" s="3">
        <f t="shared" si="0"/>
        <v>0.89722222222222192</v>
      </c>
      <c r="CD9" s="3">
        <f t="shared" si="0"/>
        <v>0.93888888888888855</v>
      </c>
    </row>
    <row r="10" spans="1:82" s="46" customFormat="1" ht="12" customHeight="1" x14ac:dyDescent="0.25">
      <c r="A10" s="3"/>
      <c r="B10" s="3" t="s">
        <v>23</v>
      </c>
      <c r="C10" s="3" t="s">
        <v>24</v>
      </c>
      <c r="D10" s="65"/>
      <c r="E10" s="65"/>
      <c r="F10" s="65"/>
      <c r="G10" s="3"/>
      <c r="H10" s="3"/>
      <c r="I10" s="3">
        <v>0.21736111111111112</v>
      </c>
      <c r="J10" s="8">
        <v>0.22847222222222222</v>
      </c>
      <c r="K10" s="8">
        <v>0.24930555555555556</v>
      </c>
      <c r="L10" s="8"/>
      <c r="M10" s="8">
        <v>0.27430555555555552</v>
      </c>
      <c r="N10" s="97">
        <v>0.29444444444444445</v>
      </c>
      <c r="O10" s="258"/>
      <c r="P10" s="97">
        <v>0.31597222222222221</v>
      </c>
      <c r="Q10" s="258"/>
      <c r="R10" s="8">
        <v>0.33680555555555558</v>
      </c>
      <c r="S10" s="8">
        <v>0.37847222222222227</v>
      </c>
      <c r="T10" s="8">
        <v>0.4201388888888889</v>
      </c>
      <c r="U10" s="20"/>
      <c r="V10" s="8">
        <v>0.46180555555555558</v>
      </c>
      <c r="W10" s="8">
        <v>0.48333333333333334</v>
      </c>
      <c r="X10" s="8">
        <v>0.50347222222222221</v>
      </c>
      <c r="Y10" s="20"/>
      <c r="Z10" s="8">
        <v>0.52430555555555558</v>
      </c>
      <c r="AA10" s="20"/>
      <c r="AB10" s="8">
        <v>0.54513888888888895</v>
      </c>
      <c r="AC10" s="8">
        <v>0.56597222222222221</v>
      </c>
      <c r="AD10" s="8">
        <v>0.58680555555555558</v>
      </c>
      <c r="AE10" s="3">
        <v>0.60763888888888895</v>
      </c>
      <c r="AF10" s="3">
        <v>0.62847222222222221</v>
      </c>
      <c r="AH10" s="3">
        <v>0.65</v>
      </c>
      <c r="AI10" s="3"/>
      <c r="AJ10" s="3">
        <v>0.67013888888888884</v>
      </c>
      <c r="AK10" s="3">
        <v>0.69097222222222221</v>
      </c>
      <c r="AL10" s="3">
        <v>0.7104166666666667</v>
      </c>
      <c r="AM10" s="3"/>
      <c r="AN10" s="3">
        <v>0.73263888888888884</v>
      </c>
      <c r="AO10" s="3">
        <v>0.75347222222222221</v>
      </c>
      <c r="AP10" s="3">
        <v>0.77430555555555547</v>
      </c>
      <c r="AQ10" s="3">
        <v>0.79513888888888884</v>
      </c>
      <c r="AR10" s="3">
        <v>0.81597222222222221</v>
      </c>
      <c r="AS10" s="3">
        <v>0.85763888888888884</v>
      </c>
      <c r="AT10" s="3">
        <v>0.89930555555555547</v>
      </c>
      <c r="AU10" s="3">
        <v>0.94097222222222221</v>
      </c>
      <c r="AV10" s="3">
        <v>0.98263888888888884</v>
      </c>
      <c r="AW10" s="283"/>
      <c r="AX10" s="3">
        <v>0.31597222222222221</v>
      </c>
      <c r="AY10" s="3">
        <f>AX10+60/1440</f>
        <v>0.3576388888888889</v>
      </c>
      <c r="AZ10" s="3">
        <f t="shared" ref="AZ10:BN10" si="1">AY10+60/1440</f>
        <v>0.39930555555555558</v>
      </c>
      <c r="BA10" s="3">
        <f t="shared" si="1"/>
        <v>0.44097222222222227</v>
      </c>
      <c r="BB10" s="3">
        <f t="shared" si="1"/>
        <v>0.48263888888888895</v>
      </c>
      <c r="BC10" s="3">
        <f t="shared" si="1"/>
        <v>0.52430555555555558</v>
      </c>
      <c r="BD10" s="3">
        <f t="shared" si="1"/>
        <v>0.56597222222222221</v>
      </c>
      <c r="BE10" s="3">
        <f t="shared" si="1"/>
        <v>0.60763888888888884</v>
      </c>
      <c r="BF10" s="3">
        <f t="shared" si="1"/>
        <v>0.64930555555555547</v>
      </c>
      <c r="BG10" s="3">
        <f t="shared" si="1"/>
        <v>0.6909722222222221</v>
      </c>
      <c r="BH10" s="3">
        <f t="shared" si="1"/>
        <v>0.73263888888888873</v>
      </c>
      <c r="BI10" s="3">
        <f t="shared" si="1"/>
        <v>0.77430555555555536</v>
      </c>
      <c r="BJ10" s="3">
        <f t="shared" si="1"/>
        <v>0.81597222222222199</v>
      </c>
      <c r="BK10" s="3">
        <f t="shared" si="1"/>
        <v>0.85763888888888862</v>
      </c>
      <c r="BL10" s="3">
        <f t="shared" si="1"/>
        <v>0.89930555555555525</v>
      </c>
      <c r="BM10" s="3">
        <f t="shared" si="1"/>
        <v>0.94097222222222188</v>
      </c>
      <c r="BN10" s="3">
        <f t="shared" si="1"/>
        <v>0.98263888888888851</v>
      </c>
      <c r="BO10" s="221"/>
      <c r="BP10" s="3">
        <f>BP9+3/1440</f>
        <v>0.3576388888888889</v>
      </c>
      <c r="BQ10" s="3">
        <f t="shared" ref="BQ10" si="2">BP10+60/1440</f>
        <v>0.39930555555555558</v>
      </c>
      <c r="BR10" s="3">
        <f t="shared" ref="BR10" si="3">BQ10+60/1440</f>
        <v>0.44097222222222227</v>
      </c>
      <c r="BS10" s="3">
        <f t="shared" ref="BS10" si="4">BR10+60/1440</f>
        <v>0.48263888888888895</v>
      </c>
      <c r="BT10" s="3">
        <f t="shared" ref="BT10" si="5">BS10+60/1440</f>
        <v>0.52430555555555558</v>
      </c>
      <c r="BU10" s="3">
        <f t="shared" ref="BU10" si="6">BT10+60/1440</f>
        <v>0.56597222222222221</v>
      </c>
      <c r="BV10" s="3">
        <f t="shared" ref="BV10" si="7">BU10+60/1440</f>
        <v>0.60763888888888884</v>
      </c>
      <c r="BW10" s="3">
        <f t="shared" ref="BW10" si="8">BV10+60/1440</f>
        <v>0.64930555555555547</v>
      </c>
      <c r="BX10" s="3">
        <f t="shared" ref="BX10" si="9">BW10+60/1440</f>
        <v>0.6909722222222221</v>
      </c>
      <c r="BY10" s="3">
        <f t="shared" ref="BY10" si="10">BX10+60/1440</f>
        <v>0.73263888888888873</v>
      </c>
      <c r="BZ10" s="3">
        <f t="shared" ref="BZ10" si="11">BY10+60/1440</f>
        <v>0.77430555555555536</v>
      </c>
      <c r="CA10" s="3">
        <f t="shared" ref="CA10" si="12">BZ10+60/1440</f>
        <v>0.81597222222222199</v>
      </c>
      <c r="CB10" s="3">
        <f t="shared" ref="CB10" si="13">CA10+60/1440</f>
        <v>0.85763888888888862</v>
      </c>
      <c r="CC10" s="3">
        <f t="shared" ref="CC10" si="14">CB10+60/1440</f>
        <v>0.89930555555555525</v>
      </c>
      <c r="CD10" s="3">
        <f t="shared" ref="CD10" si="15">CC10+60/1440</f>
        <v>0.94097222222222188</v>
      </c>
    </row>
    <row r="11" spans="1:82" s="51" customFormat="1" ht="11.25" x14ac:dyDescent="0.25">
      <c r="A11" s="51" t="s">
        <v>25</v>
      </c>
      <c r="C11" s="52"/>
      <c r="D11" s="48"/>
      <c r="E11" s="48"/>
      <c r="F11" s="48"/>
      <c r="G11" s="52"/>
      <c r="H11" s="52"/>
      <c r="I11" s="52"/>
      <c r="J11" s="254"/>
      <c r="K11" s="254"/>
      <c r="L11" s="254"/>
      <c r="M11" s="254"/>
      <c r="N11" s="254"/>
      <c r="O11" s="254"/>
      <c r="P11" s="254"/>
      <c r="Q11" s="262"/>
      <c r="R11" s="254"/>
      <c r="S11" s="262"/>
      <c r="T11" s="254"/>
      <c r="U11" s="262"/>
      <c r="V11" s="254">
        <v>0.45833333333333331</v>
      </c>
      <c r="W11" s="262"/>
      <c r="X11" s="254">
        <v>0.5</v>
      </c>
      <c r="Y11" s="262"/>
      <c r="Z11" s="260">
        <v>0.53125</v>
      </c>
      <c r="AA11" s="261"/>
      <c r="AB11" s="262"/>
      <c r="AC11" s="262"/>
      <c r="AD11" s="254"/>
      <c r="AF11" s="53"/>
      <c r="AG11" s="54">
        <v>0.64583333333333337</v>
      </c>
      <c r="AH11" s="54"/>
      <c r="AI11" s="53"/>
      <c r="AK11" s="53">
        <v>0.67708333333333337</v>
      </c>
      <c r="AL11" s="53">
        <v>0.70833333333333337</v>
      </c>
      <c r="AM11" s="53"/>
      <c r="AQ11" s="53"/>
      <c r="AR11" s="53"/>
      <c r="AW11" s="285"/>
      <c r="BA11" s="53"/>
      <c r="BB11" s="53"/>
      <c r="BC11" s="53"/>
      <c r="BE11" s="53"/>
      <c r="BF11" s="53"/>
      <c r="BG11" s="53"/>
      <c r="BH11" s="53"/>
      <c r="BI11" s="53"/>
      <c r="BK11" s="53"/>
      <c r="BL11" s="53"/>
      <c r="BM11" s="53"/>
      <c r="BN11" s="53"/>
      <c r="BO11" s="220"/>
      <c r="BR11" s="53"/>
      <c r="BS11" s="53"/>
      <c r="BT11" s="53"/>
      <c r="BV11" s="53"/>
      <c r="BW11" s="53"/>
      <c r="BX11" s="53"/>
      <c r="BY11" s="53"/>
      <c r="BZ11" s="53"/>
      <c r="CB11" s="53"/>
      <c r="CC11" s="53"/>
      <c r="CD11" s="53"/>
    </row>
    <row r="12" spans="1:82" s="6" customFormat="1" ht="12" customHeight="1" x14ac:dyDescent="0.25">
      <c r="A12" s="6" t="s">
        <v>20</v>
      </c>
      <c r="B12" s="6" t="s">
        <v>23</v>
      </c>
      <c r="C12" s="6" t="s">
        <v>18</v>
      </c>
      <c r="D12" s="66">
        <v>3.472222222222222E-3</v>
      </c>
      <c r="E12" s="66">
        <v>3.472222222222222E-3</v>
      </c>
      <c r="F12" s="66">
        <v>3.472222222222222E-3</v>
      </c>
      <c r="G12" s="1"/>
      <c r="H12" s="1"/>
      <c r="I12" s="6">
        <v>0.22013888888888888</v>
      </c>
      <c r="J12" s="6">
        <v>0.23541666666666669</v>
      </c>
      <c r="K12" s="266">
        <v>0.25972222222222224</v>
      </c>
      <c r="M12" s="6">
        <v>0.28055555555555556</v>
      </c>
      <c r="N12" s="108">
        <v>0.30138888888888887</v>
      </c>
      <c r="O12" s="130">
        <f>'235'!F37</f>
        <v>0.30347222222222214</v>
      </c>
      <c r="P12" s="108">
        <v>0.32222222222222224</v>
      </c>
      <c r="Q12" s="130">
        <v>0.32430555555555557</v>
      </c>
      <c r="R12" s="6">
        <v>0.3430555555555555</v>
      </c>
      <c r="S12" s="6">
        <f>R12+60/1440</f>
        <v>0.38472222222222219</v>
      </c>
      <c r="T12" s="6">
        <f>S12+60/1440</f>
        <v>0.42638888888888887</v>
      </c>
      <c r="U12" s="266"/>
      <c r="V12" s="6">
        <f>T12+60/1440</f>
        <v>0.46805555555555556</v>
      </c>
      <c r="W12" s="266"/>
      <c r="X12" s="264"/>
      <c r="Y12" s="6">
        <v>0.50972222222222219</v>
      </c>
      <c r="Z12" s="266">
        <v>0.53472222222222221</v>
      </c>
      <c r="AA12" s="266">
        <v>0.55138888888888893</v>
      </c>
      <c r="AB12" s="6">
        <v>0.55138888888888882</v>
      </c>
      <c r="AC12" s="266">
        <v>0.57222222222222219</v>
      </c>
      <c r="AD12" s="6">
        <f>AB12+60/1440</f>
        <v>0.59305555555555545</v>
      </c>
      <c r="AE12" s="266"/>
      <c r="AF12" s="6">
        <f>AD12+60/1440</f>
        <v>0.63472222222222208</v>
      </c>
      <c r="AG12" s="130">
        <v>0.6479166666666667</v>
      </c>
      <c r="AH12" s="130">
        <v>0.65555555555555556</v>
      </c>
      <c r="AI12" s="266"/>
      <c r="AJ12" s="6">
        <f>AF12+60/1440</f>
        <v>0.67638888888888871</v>
      </c>
      <c r="AK12" s="6">
        <f>AH12+60/1440</f>
        <v>0.69722222222222219</v>
      </c>
      <c r="AL12" s="6">
        <f>AJ12+60/1440</f>
        <v>0.71805555555555534</v>
      </c>
      <c r="AM12" s="266"/>
      <c r="AN12" s="6">
        <f t="shared" ref="AN12" si="16">AK12+60/1440</f>
        <v>0.73888888888888882</v>
      </c>
      <c r="AO12" s="6">
        <f>AL12+60/1440</f>
        <v>0.75972222222222197</v>
      </c>
      <c r="AP12" s="6">
        <f>AN12+60/1440</f>
        <v>0.78055555555555545</v>
      </c>
      <c r="AQ12" s="6">
        <f>AO12+60/1440</f>
        <v>0.8013888888888886</v>
      </c>
      <c r="AR12" s="6">
        <f>AP12+60/1440</f>
        <v>0.82222222222222208</v>
      </c>
      <c r="AS12" s="201">
        <f>AR12+60/1440</f>
        <v>0.86388888888888871</v>
      </c>
      <c r="AT12" s="201">
        <f>AS12+60/1440</f>
        <v>0.90555555555555534</v>
      </c>
      <c r="AU12" s="201">
        <f>AT12+60/1440</f>
        <v>0.94722222222222197</v>
      </c>
      <c r="AV12" s="201">
        <f>AU12+60/1440</f>
        <v>0.9888888888888886</v>
      </c>
      <c r="AW12" s="266"/>
      <c r="AX12" s="1">
        <v>0.31944444444444448</v>
      </c>
      <c r="AY12" s="6">
        <f t="shared" ref="AY12:BK12" si="17">AX12+60/1440</f>
        <v>0.36111111111111116</v>
      </c>
      <c r="AZ12" s="6">
        <f t="shared" si="17"/>
        <v>0.40277777777777785</v>
      </c>
      <c r="BA12" s="6">
        <f t="shared" si="17"/>
        <v>0.44444444444444453</v>
      </c>
      <c r="BB12" s="6">
        <f t="shared" si="17"/>
        <v>0.48611111111111122</v>
      </c>
      <c r="BC12" s="6">
        <f t="shared" si="17"/>
        <v>0.5277777777777779</v>
      </c>
      <c r="BD12" s="6">
        <f t="shared" si="17"/>
        <v>0.56944444444444453</v>
      </c>
      <c r="BE12" s="6">
        <f t="shared" si="17"/>
        <v>0.61111111111111116</v>
      </c>
      <c r="BF12" s="201">
        <f t="shared" si="17"/>
        <v>0.65277777777777779</v>
      </c>
      <c r="BG12" s="201">
        <f t="shared" si="17"/>
        <v>0.69444444444444442</v>
      </c>
      <c r="BH12" s="201">
        <f t="shared" si="17"/>
        <v>0.73611111111111105</v>
      </c>
      <c r="BI12" s="201">
        <f t="shared" si="17"/>
        <v>0.77777777777777768</v>
      </c>
      <c r="BJ12" s="201">
        <f t="shared" si="17"/>
        <v>0.81944444444444431</v>
      </c>
      <c r="BK12" s="201">
        <f t="shared" si="17"/>
        <v>0.86111111111111094</v>
      </c>
      <c r="BL12" s="201">
        <f t="shared" ref="BL12:BM12" si="18">BK12+60/1440</f>
        <v>0.90277777777777757</v>
      </c>
      <c r="BM12" s="201">
        <f t="shared" si="18"/>
        <v>0.9444444444444442</v>
      </c>
      <c r="BN12" s="201">
        <f t="shared" ref="BN12" si="19">BM12+60/1440</f>
        <v>0.98611111111111083</v>
      </c>
      <c r="BO12" s="16"/>
      <c r="BP12" s="201">
        <v>0.3611111111111111</v>
      </c>
      <c r="BQ12" s="201">
        <f t="shared" ref="BQ12" si="20">BP12+60/1440</f>
        <v>0.40277777777777779</v>
      </c>
      <c r="BR12" s="201">
        <f t="shared" ref="BR12" si="21">BQ12+60/1440</f>
        <v>0.44444444444444448</v>
      </c>
      <c r="BS12" s="201">
        <f t="shared" ref="BS12" si="22">BR12+60/1440</f>
        <v>0.48611111111111116</v>
      </c>
      <c r="BT12" s="201">
        <f t="shared" ref="BT12" si="23">BS12+60/1440</f>
        <v>0.52777777777777779</v>
      </c>
      <c r="BU12" s="201">
        <f t="shared" ref="BU12" si="24">BT12+60/1440</f>
        <v>0.56944444444444442</v>
      </c>
      <c r="BV12" s="201">
        <f t="shared" ref="BV12" si="25">BU12+60/1440</f>
        <v>0.61111111111111105</v>
      </c>
      <c r="BW12" s="201">
        <f t="shared" ref="BW12" si="26">BV12+60/1440</f>
        <v>0.65277777777777768</v>
      </c>
      <c r="BX12" s="201">
        <f t="shared" ref="BX12" si="27">BW12+60/1440</f>
        <v>0.69444444444444431</v>
      </c>
      <c r="BY12" s="201">
        <f t="shared" ref="BY12" si="28">BX12+60/1440</f>
        <v>0.73611111111111094</v>
      </c>
      <c r="BZ12" s="201">
        <f t="shared" ref="BZ12" si="29">BY12+60/1440</f>
        <v>0.77777777777777757</v>
      </c>
      <c r="CA12" s="201">
        <f t="shared" ref="CA12" si="30">BZ12+60/1440</f>
        <v>0.8194444444444442</v>
      </c>
      <c r="CB12" s="201">
        <f t="shared" ref="CB12" si="31">CA12+60/1440</f>
        <v>0.86111111111111083</v>
      </c>
      <c r="CC12" s="201">
        <f t="shared" ref="CC12" si="32">CB12+60/1440</f>
        <v>0.90277777777777746</v>
      </c>
      <c r="CD12" s="201">
        <f t="shared" ref="CD12" si="33">CC12+60/1440</f>
        <v>0.94444444444444409</v>
      </c>
    </row>
    <row r="13" spans="1:82" s="6" customFormat="1" ht="12" customHeight="1" x14ac:dyDescent="0.25">
      <c r="A13" s="6" t="s">
        <v>20</v>
      </c>
      <c r="B13" s="6" t="s">
        <v>27</v>
      </c>
      <c r="D13" s="66">
        <v>6.9444444444444447E-4</v>
      </c>
      <c r="E13" s="66">
        <v>6.9444444444444447E-4</v>
      </c>
      <c r="F13" s="66">
        <v>6.9444444444444447E-4</v>
      </c>
      <c r="G13" s="1"/>
      <c r="H13" s="1"/>
      <c r="I13" s="6">
        <f t="shared" ref="I13:K18" si="34">I12+$D13</f>
        <v>0.22083333333333333</v>
      </c>
      <c r="J13" s="6">
        <f t="shared" ref="J13" si="35">J12+$D13</f>
        <v>0.23611111111111113</v>
      </c>
      <c r="K13" s="266">
        <f t="shared" si="34"/>
        <v>0.26041666666666669</v>
      </c>
      <c r="M13" s="6">
        <f t="shared" ref="M13:M18" si="36">M12+$E13</f>
        <v>0.28125</v>
      </c>
      <c r="N13" s="108">
        <f t="shared" ref="N13:O18" si="37">N12+$D13</f>
        <v>0.30208333333333331</v>
      </c>
      <c r="O13" s="130">
        <f t="shared" si="37"/>
        <v>0.30416666666666659</v>
      </c>
      <c r="P13" s="108">
        <f t="shared" ref="P13:Q18" si="38">P12+$E13</f>
        <v>0.32291666666666669</v>
      </c>
      <c r="Q13" s="130">
        <f t="shared" si="38"/>
        <v>0.32500000000000001</v>
      </c>
      <c r="R13" s="6">
        <f t="shared" ref="R13:R18" si="39">R12+$D13</f>
        <v>0.34374999999999994</v>
      </c>
      <c r="S13" s="6">
        <f t="shared" ref="S13:T18" si="40">S12+$D13</f>
        <v>0.38541666666666663</v>
      </c>
      <c r="T13" s="6">
        <f t="shared" si="40"/>
        <v>0.42708333333333331</v>
      </c>
      <c r="U13" s="266"/>
      <c r="V13" s="6">
        <f t="shared" ref="V13:V18" si="41">V12+$D13</f>
        <v>0.46875</v>
      </c>
      <c r="W13" s="266"/>
      <c r="X13" s="264"/>
      <c r="Y13" s="6">
        <f>Y12+$E13</f>
        <v>0.51041666666666663</v>
      </c>
      <c r="Z13" s="266">
        <f>Z12+$E13</f>
        <v>0.53541666666666665</v>
      </c>
      <c r="AA13" s="266">
        <f t="shared" ref="AA13:AB18" si="42">AA12+$D13</f>
        <v>0.55208333333333337</v>
      </c>
      <c r="AB13" s="6">
        <f t="shared" si="42"/>
        <v>0.55208333333333326</v>
      </c>
      <c r="AC13" s="266">
        <f t="shared" ref="AC13:AC18" si="43">AC12+$E13</f>
        <v>0.57291666666666663</v>
      </c>
      <c r="AD13" s="6">
        <f t="shared" ref="AD13:AD18" si="44">AD12+$D13</f>
        <v>0.59374999999999989</v>
      </c>
      <c r="AE13" s="266"/>
      <c r="AF13" s="6">
        <f t="shared" ref="AF13:AF18" si="45">AF12+$D13</f>
        <v>0.63541666666666652</v>
      </c>
      <c r="AG13" s="130">
        <f t="shared" ref="AG13:AH18" si="46">AG12+$E13</f>
        <v>0.64861111111111114</v>
      </c>
      <c r="AH13" s="130">
        <f t="shared" si="46"/>
        <v>0.65625</v>
      </c>
      <c r="AI13" s="266"/>
      <c r="AJ13" s="6">
        <f t="shared" ref="AJ13:AJ18" si="47">AJ12+$D13</f>
        <v>0.67708333333333315</v>
      </c>
      <c r="AK13" s="6">
        <f t="shared" ref="AK13:AK18" si="48">AK12+$E13</f>
        <v>0.69791666666666663</v>
      </c>
      <c r="AL13" s="6">
        <f t="shared" ref="AL13:AL18" si="49">AL12+$D13</f>
        <v>0.71874999999999978</v>
      </c>
      <c r="AM13" s="266"/>
      <c r="AN13" s="6">
        <f t="shared" ref="AN13:AN18" si="50">AN12+$E13</f>
        <v>0.73958333333333326</v>
      </c>
      <c r="AO13" s="6">
        <f t="shared" ref="AO13:AO18" si="51">AO12+$D13</f>
        <v>0.76041666666666641</v>
      </c>
      <c r="AP13" s="6">
        <f t="shared" ref="AP13:AP18" si="52">AP12+$E13</f>
        <v>0.78124999999999989</v>
      </c>
      <c r="AQ13" s="6">
        <f t="shared" ref="AQ13:AQ18" si="53">AQ12+$D13</f>
        <v>0.80208333333333304</v>
      </c>
      <c r="AR13" s="6">
        <f t="shared" ref="AR13:AR18" si="54">AR12+$E13</f>
        <v>0.82291666666666652</v>
      </c>
      <c r="AS13" s="201">
        <f t="shared" ref="AS13:AV18" si="55">AS12+$D13</f>
        <v>0.86458333333333315</v>
      </c>
      <c r="AT13" s="201">
        <f t="shared" si="55"/>
        <v>0.90624999999999978</v>
      </c>
      <c r="AU13" s="201">
        <f t="shared" si="55"/>
        <v>0.94791666666666641</v>
      </c>
      <c r="AV13" s="201">
        <f t="shared" si="55"/>
        <v>0.98958333333333304</v>
      </c>
      <c r="AW13" s="266"/>
      <c r="AX13" s="1">
        <f t="shared" ref="AX13:AX18" si="56">AX12+$E13</f>
        <v>0.32013888888888892</v>
      </c>
      <c r="AY13" s="6">
        <f t="shared" ref="AY13:AY18" si="57">AY12+$D13</f>
        <v>0.3618055555555556</v>
      </c>
      <c r="AZ13" s="6">
        <f t="shared" ref="AZ13:AZ18" si="58">AZ12+$E13</f>
        <v>0.40347222222222229</v>
      </c>
      <c r="BA13" s="6">
        <f t="shared" ref="BA13:BA18" si="59">BA12+$D13</f>
        <v>0.44513888888888897</v>
      </c>
      <c r="BB13" s="6">
        <f t="shared" ref="BB13:BB18" si="60">BB12+$E13</f>
        <v>0.48680555555555566</v>
      </c>
      <c r="BC13" s="6">
        <f t="shared" ref="BC13:BC18" si="61">BC12+$D13</f>
        <v>0.52847222222222234</v>
      </c>
      <c r="BD13" s="6">
        <f t="shared" ref="BD13:BD18" si="62">BD12+$E13</f>
        <v>0.57013888888888897</v>
      </c>
      <c r="BE13" s="6">
        <f t="shared" ref="BE13:BE18" si="63">BE12+$D13</f>
        <v>0.6118055555555556</v>
      </c>
      <c r="BF13" s="201">
        <f t="shared" ref="BF13:BF18" si="64">BF12+$E13</f>
        <v>0.65347222222222223</v>
      </c>
      <c r="BG13" s="201">
        <f t="shared" ref="BG13:BG18" si="65">BG12+$D13</f>
        <v>0.69513888888888886</v>
      </c>
      <c r="BH13" s="201">
        <f t="shared" ref="BH13:BH18" si="66">BH12+$E13</f>
        <v>0.73680555555555549</v>
      </c>
      <c r="BI13" s="201">
        <f t="shared" ref="BI13:BI18" si="67">BI12+$D13</f>
        <v>0.77847222222222212</v>
      </c>
      <c r="BJ13" s="201">
        <f t="shared" ref="BJ13:BJ18" si="68">BJ12+$E13</f>
        <v>0.82013888888888875</v>
      </c>
      <c r="BK13" s="201">
        <f t="shared" ref="BK13:BN18" si="69">BK12+$D13</f>
        <v>0.86180555555555538</v>
      </c>
      <c r="BL13" s="201">
        <f t="shared" si="69"/>
        <v>0.90347222222222201</v>
      </c>
      <c r="BM13" s="201">
        <f t="shared" si="69"/>
        <v>0.94513888888888864</v>
      </c>
      <c r="BN13" s="201">
        <f t="shared" si="69"/>
        <v>0.98680555555555527</v>
      </c>
      <c r="BO13" s="16"/>
      <c r="BP13" s="201">
        <f t="shared" ref="BP13:BP18" si="70">BP12+$D13</f>
        <v>0.36180555555555555</v>
      </c>
      <c r="BQ13" s="201">
        <f t="shared" ref="BQ13:BQ18" si="71">BQ12+$E13</f>
        <v>0.40347222222222223</v>
      </c>
      <c r="BR13" s="201">
        <f t="shared" ref="BR13:BR18" si="72">BR12+$D13</f>
        <v>0.44513888888888892</v>
      </c>
      <c r="BS13" s="201">
        <f t="shared" ref="BS13:BS18" si="73">BS12+$E13</f>
        <v>0.4868055555555556</v>
      </c>
      <c r="BT13" s="201">
        <f t="shared" ref="BT13:BT18" si="74">BT12+$D13</f>
        <v>0.52847222222222223</v>
      </c>
      <c r="BU13" s="201">
        <f t="shared" ref="BU13:BU18" si="75">BU12+$E13</f>
        <v>0.57013888888888886</v>
      </c>
      <c r="BV13" s="201">
        <f t="shared" ref="BV13:BV18" si="76">BV12+$D13</f>
        <v>0.61180555555555549</v>
      </c>
      <c r="BW13" s="201">
        <f t="shared" ref="BW13:BW18" si="77">BW12+$E13</f>
        <v>0.65347222222222212</v>
      </c>
      <c r="BX13" s="201">
        <f t="shared" ref="BX13:BX18" si="78">BX12+$D13</f>
        <v>0.69513888888888875</v>
      </c>
      <c r="BY13" s="201">
        <f t="shared" ref="BY13:BY18" si="79">BY12+$E13</f>
        <v>0.73680555555555538</v>
      </c>
      <c r="BZ13" s="201">
        <f t="shared" ref="BZ13:BZ18" si="80">BZ12+$D13</f>
        <v>0.77847222222222201</v>
      </c>
      <c r="CA13" s="201">
        <f t="shared" ref="CA13:CA18" si="81">CA12+$E13</f>
        <v>0.82013888888888864</v>
      </c>
      <c r="CB13" s="201">
        <f t="shared" ref="CB13:CD13" si="82">CB12+$D13</f>
        <v>0.86180555555555527</v>
      </c>
      <c r="CC13" s="201">
        <f t="shared" si="82"/>
        <v>0.9034722222222219</v>
      </c>
      <c r="CD13" s="201">
        <f t="shared" si="82"/>
        <v>0.94513888888888853</v>
      </c>
    </row>
    <row r="14" spans="1:82" s="6" customFormat="1" ht="12" customHeight="1" x14ac:dyDescent="0.25">
      <c r="A14" s="6" t="s">
        <v>20</v>
      </c>
      <c r="B14" s="6" t="s">
        <v>28</v>
      </c>
      <c r="D14" s="66">
        <v>1.3888888888888889E-3</v>
      </c>
      <c r="E14" s="66">
        <v>1.3888888888888889E-3</v>
      </c>
      <c r="F14" s="66">
        <v>1.3888888888888889E-3</v>
      </c>
      <c r="G14" s="1"/>
      <c r="H14" s="1"/>
      <c r="I14" s="6">
        <f t="shared" si="34"/>
        <v>0.22222222222222221</v>
      </c>
      <c r="J14" s="6">
        <f t="shared" ref="J14" si="83">J13+$D14</f>
        <v>0.23750000000000002</v>
      </c>
      <c r="K14" s="266">
        <f t="shared" si="34"/>
        <v>0.26180555555555557</v>
      </c>
      <c r="M14" s="6">
        <f t="shared" si="36"/>
        <v>0.28263888888888888</v>
      </c>
      <c r="N14" s="108">
        <f t="shared" si="37"/>
        <v>0.3034722222222222</v>
      </c>
      <c r="O14" s="130">
        <f t="shared" si="37"/>
        <v>0.30555555555555547</v>
      </c>
      <c r="P14" s="108">
        <f t="shared" si="38"/>
        <v>0.32430555555555557</v>
      </c>
      <c r="Q14" s="130">
        <f t="shared" si="38"/>
        <v>0.3263888888888889</v>
      </c>
      <c r="R14" s="6">
        <f t="shared" si="39"/>
        <v>0.34513888888888883</v>
      </c>
      <c r="S14" s="6">
        <f t="shared" si="40"/>
        <v>0.38680555555555551</v>
      </c>
      <c r="T14" s="6">
        <f t="shared" si="40"/>
        <v>0.4284722222222222</v>
      </c>
      <c r="U14" s="266"/>
      <c r="V14" s="6">
        <f t="shared" si="41"/>
        <v>0.47013888888888888</v>
      </c>
      <c r="W14" s="266"/>
      <c r="X14" s="264"/>
      <c r="Y14" s="6">
        <f t="shared" ref="Y14:Z18" si="84">Y13+$E14</f>
        <v>0.51180555555555551</v>
      </c>
      <c r="Z14" s="266">
        <f t="shared" si="84"/>
        <v>0.53680555555555554</v>
      </c>
      <c r="AA14" s="266">
        <f t="shared" si="42"/>
        <v>0.55347222222222225</v>
      </c>
      <c r="AB14" s="6">
        <f t="shared" si="42"/>
        <v>0.55347222222222214</v>
      </c>
      <c r="AC14" s="266">
        <f t="shared" si="43"/>
        <v>0.57430555555555551</v>
      </c>
      <c r="AD14" s="6">
        <f t="shared" si="44"/>
        <v>0.59513888888888877</v>
      </c>
      <c r="AE14" s="266"/>
      <c r="AF14" s="6">
        <f t="shared" si="45"/>
        <v>0.6368055555555554</v>
      </c>
      <c r="AG14" s="130">
        <f t="shared" si="46"/>
        <v>0.65</v>
      </c>
      <c r="AH14" s="130">
        <f t="shared" si="46"/>
        <v>0.65763888888888888</v>
      </c>
      <c r="AI14" s="266"/>
      <c r="AJ14" s="6">
        <f t="shared" si="47"/>
        <v>0.67847222222222203</v>
      </c>
      <c r="AK14" s="6">
        <f t="shared" si="48"/>
        <v>0.69930555555555551</v>
      </c>
      <c r="AL14" s="6">
        <f t="shared" si="49"/>
        <v>0.72013888888888866</v>
      </c>
      <c r="AM14" s="266"/>
      <c r="AN14" s="6">
        <f t="shared" si="50"/>
        <v>0.74097222222222214</v>
      </c>
      <c r="AO14" s="6">
        <f t="shared" si="51"/>
        <v>0.76180555555555529</v>
      </c>
      <c r="AP14" s="6">
        <f t="shared" si="52"/>
        <v>0.78263888888888877</v>
      </c>
      <c r="AQ14" s="6">
        <f t="shared" si="53"/>
        <v>0.80347222222222192</v>
      </c>
      <c r="AR14" s="6">
        <f t="shared" si="54"/>
        <v>0.8243055555555554</v>
      </c>
      <c r="AS14" s="201">
        <f t="shared" si="55"/>
        <v>0.86597222222222203</v>
      </c>
      <c r="AT14" s="201">
        <f t="shared" si="55"/>
        <v>0.90763888888888866</v>
      </c>
      <c r="AU14" s="201">
        <f t="shared" si="55"/>
        <v>0.94930555555555529</v>
      </c>
      <c r="AV14" s="201">
        <f t="shared" si="55"/>
        <v>0.99097222222222192</v>
      </c>
      <c r="AW14" s="266"/>
      <c r="AX14" s="1">
        <f t="shared" si="56"/>
        <v>0.3215277777777778</v>
      </c>
      <c r="AY14" s="6">
        <f t="shared" si="57"/>
        <v>0.36319444444444449</v>
      </c>
      <c r="AZ14" s="6">
        <f t="shared" si="58"/>
        <v>0.40486111111111117</v>
      </c>
      <c r="BA14" s="6">
        <f t="shared" si="59"/>
        <v>0.44652777777777786</v>
      </c>
      <c r="BB14" s="6">
        <f t="shared" si="60"/>
        <v>0.48819444444444454</v>
      </c>
      <c r="BC14" s="6">
        <f t="shared" si="61"/>
        <v>0.52986111111111123</v>
      </c>
      <c r="BD14" s="6">
        <f t="shared" si="62"/>
        <v>0.57152777777777786</v>
      </c>
      <c r="BE14" s="6">
        <f t="shared" si="63"/>
        <v>0.61319444444444449</v>
      </c>
      <c r="BF14" s="201">
        <f t="shared" si="64"/>
        <v>0.65486111111111112</v>
      </c>
      <c r="BG14" s="201">
        <f t="shared" si="65"/>
        <v>0.69652777777777775</v>
      </c>
      <c r="BH14" s="201">
        <f t="shared" si="66"/>
        <v>0.73819444444444438</v>
      </c>
      <c r="BI14" s="201">
        <f t="shared" si="67"/>
        <v>0.77986111111111101</v>
      </c>
      <c r="BJ14" s="201">
        <f t="shared" si="68"/>
        <v>0.82152777777777763</v>
      </c>
      <c r="BK14" s="201">
        <f t="shared" si="69"/>
        <v>0.86319444444444426</v>
      </c>
      <c r="BL14" s="201">
        <f t="shared" si="69"/>
        <v>0.90486111111111089</v>
      </c>
      <c r="BM14" s="201">
        <f t="shared" si="69"/>
        <v>0.94652777777777752</v>
      </c>
      <c r="BN14" s="201">
        <f t="shared" si="69"/>
        <v>0.98819444444444415</v>
      </c>
      <c r="BO14" s="16"/>
      <c r="BP14" s="201">
        <f t="shared" si="70"/>
        <v>0.36319444444444443</v>
      </c>
      <c r="BQ14" s="201">
        <f t="shared" si="71"/>
        <v>0.40486111111111112</v>
      </c>
      <c r="BR14" s="201">
        <f t="shared" si="72"/>
        <v>0.4465277777777778</v>
      </c>
      <c r="BS14" s="201">
        <f t="shared" si="73"/>
        <v>0.48819444444444449</v>
      </c>
      <c r="BT14" s="201">
        <f t="shared" si="74"/>
        <v>0.52986111111111112</v>
      </c>
      <c r="BU14" s="201">
        <f t="shared" si="75"/>
        <v>0.57152777777777775</v>
      </c>
      <c r="BV14" s="201">
        <f t="shared" si="76"/>
        <v>0.61319444444444438</v>
      </c>
      <c r="BW14" s="201">
        <f t="shared" si="77"/>
        <v>0.65486111111111101</v>
      </c>
      <c r="BX14" s="201">
        <f t="shared" si="78"/>
        <v>0.69652777777777763</v>
      </c>
      <c r="BY14" s="201">
        <f t="shared" si="79"/>
        <v>0.73819444444444426</v>
      </c>
      <c r="BZ14" s="201">
        <f t="shared" si="80"/>
        <v>0.77986111111111089</v>
      </c>
      <c r="CA14" s="201">
        <f t="shared" si="81"/>
        <v>0.82152777777777752</v>
      </c>
      <c r="CB14" s="201">
        <f t="shared" ref="CB14:CD14" si="85">CB13+$D14</f>
        <v>0.86319444444444415</v>
      </c>
      <c r="CC14" s="201">
        <f t="shared" si="85"/>
        <v>0.90486111111111078</v>
      </c>
      <c r="CD14" s="201">
        <f t="shared" si="85"/>
        <v>0.94652777777777741</v>
      </c>
    </row>
    <row r="15" spans="1:82" s="6" customFormat="1" ht="12" customHeight="1" x14ac:dyDescent="0.25">
      <c r="A15" s="6" t="s">
        <v>20</v>
      </c>
      <c r="B15" s="6" t="s">
        <v>29</v>
      </c>
      <c r="D15" s="66">
        <v>6.9444444444444447E-4</v>
      </c>
      <c r="E15" s="66">
        <v>6.9444444444444447E-4</v>
      </c>
      <c r="F15" s="66">
        <v>6.9444444444444447E-4</v>
      </c>
      <c r="G15" s="1"/>
      <c r="H15" s="1"/>
      <c r="I15" s="6">
        <f t="shared" si="34"/>
        <v>0.22291666666666665</v>
      </c>
      <c r="J15" s="6">
        <f t="shared" ref="J15" si="86">J14+$D15</f>
        <v>0.23819444444444446</v>
      </c>
      <c r="K15" s="266">
        <f t="shared" si="34"/>
        <v>0.26250000000000001</v>
      </c>
      <c r="M15" s="6">
        <f t="shared" si="36"/>
        <v>0.28333333333333333</v>
      </c>
      <c r="N15" s="108">
        <f t="shared" si="37"/>
        <v>0.30416666666666664</v>
      </c>
      <c r="O15" s="130">
        <f t="shared" si="37"/>
        <v>0.30624999999999991</v>
      </c>
      <c r="P15" s="108">
        <f t="shared" si="38"/>
        <v>0.32500000000000001</v>
      </c>
      <c r="Q15" s="130">
        <f t="shared" si="38"/>
        <v>0.32708333333333334</v>
      </c>
      <c r="R15" s="6">
        <f t="shared" si="39"/>
        <v>0.34583333333333327</v>
      </c>
      <c r="S15" s="6">
        <f t="shared" si="40"/>
        <v>0.38749999999999996</v>
      </c>
      <c r="T15" s="6">
        <f t="shared" si="40"/>
        <v>0.42916666666666664</v>
      </c>
      <c r="U15" s="266"/>
      <c r="V15" s="6">
        <f t="shared" si="41"/>
        <v>0.47083333333333333</v>
      </c>
      <c r="W15" s="266"/>
      <c r="X15" s="264"/>
      <c r="Y15" s="6">
        <f t="shared" si="84"/>
        <v>0.51249999999999996</v>
      </c>
      <c r="Z15" s="266">
        <f t="shared" si="84"/>
        <v>0.53749999999999998</v>
      </c>
      <c r="AA15" s="266">
        <f t="shared" si="42"/>
        <v>0.5541666666666667</v>
      </c>
      <c r="AB15" s="6">
        <f t="shared" si="42"/>
        <v>0.55416666666666659</v>
      </c>
      <c r="AC15" s="266">
        <f t="shared" si="43"/>
        <v>0.57499999999999996</v>
      </c>
      <c r="AD15" s="6">
        <f t="shared" si="44"/>
        <v>0.59583333333333321</v>
      </c>
      <c r="AE15" s="266"/>
      <c r="AF15" s="6">
        <f t="shared" si="45"/>
        <v>0.63749999999999984</v>
      </c>
      <c r="AG15" s="130">
        <f t="shared" si="46"/>
        <v>0.65069444444444446</v>
      </c>
      <c r="AH15" s="130">
        <f t="shared" si="46"/>
        <v>0.65833333333333333</v>
      </c>
      <c r="AI15" s="266"/>
      <c r="AJ15" s="6">
        <f t="shared" si="47"/>
        <v>0.67916666666666647</v>
      </c>
      <c r="AK15" s="6">
        <f t="shared" si="48"/>
        <v>0.7</v>
      </c>
      <c r="AL15" s="6">
        <f t="shared" si="49"/>
        <v>0.7208333333333331</v>
      </c>
      <c r="AM15" s="266"/>
      <c r="AN15" s="6">
        <f t="shared" si="50"/>
        <v>0.74166666666666659</v>
      </c>
      <c r="AO15" s="6">
        <f t="shared" si="51"/>
        <v>0.76249999999999973</v>
      </c>
      <c r="AP15" s="6">
        <f t="shared" si="52"/>
        <v>0.78333333333333321</v>
      </c>
      <c r="AQ15" s="6">
        <f t="shared" si="53"/>
        <v>0.80416666666666636</v>
      </c>
      <c r="AR15" s="6">
        <f t="shared" si="54"/>
        <v>0.82499999999999984</v>
      </c>
      <c r="AS15" s="201">
        <f t="shared" si="55"/>
        <v>0.86666666666666647</v>
      </c>
      <c r="AT15" s="201">
        <f t="shared" si="55"/>
        <v>0.9083333333333331</v>
      </c>
      <c r="AU15" s="201">
        <f t="shared" si="55"/>
        <v>0.94999999999999973</v>
      </c>
      <c r="AV15" s="201">
        <f t="shared" si="55"/>
        <v>0.99166666666666636</v>
      </c>
      <c r="AW15" s="266"/>
      <c r="AX15" s="1">
        <f t="shared" si="56"/>
        <v>0.32222222222222224</v>
      </c>
      <c r="AY15" s="6">
        <f t="shared" si="57"/>
        <v>0.36388888888888893</v>
      </c>
      <c r="AZ15" s="6">
        <f t="shared" si="58"/>
        <v>0.40555555555555561</v>
      </c>
      <c r="BA15" s="6">
        <f t="shared" si="59"/>
        <v>0.4472222222222223</v>
      </c>
      <c r="BB15" s="6">
        <f t="shared" si="60"/>
        <v>0.48888888888888898</v>
      </c>
      <c r="BC15" s="6">
        <f t="shared" si="61"/>
        <v>0.53055555555555567</v>
      </c>
      <c r="BD15" s="6">
        <f t="shared" si="62"/>
        <v>0.5722222222222223</v>
      </c>
      <c r="BE15" s="6">
        <f t="shared" si="63"/>
        <v>0.61388888888888893</v>
      </c>
      <c r="BF15" s="201">
        <f t="shared" si="64"/>
        <v>0.65555555555555556</v>
      </c>
      <c r="BG15" s="201">
        <f t="shared" si="65"/>
        <v>0.69722222222222219</v>
      </c>
      <c r="BH15" s="201">
        <f t="shared" si="66"/>
        <v>0.73888888888888882</v>
      </c>
      <c r="BI15" s="201">
        <f t="shared" si="67"/>
        <v>0.78055555555555545</v>
      </c>
      <c r="BJ15" s="201">
        <f t="shared" si="68"/>
        <v>0.82222222222222208</v>
      </c>
      <c r="BK15" s="201">
        <f t="shared" si="69"/>
        <v>0.86388888888888871</v>
      </c>
      <c r="BL15" s="201">
        <f t="shared" si="69"/>
        <v>0.90555555555555534</v>
      </c>
      <c r="BM15" s="201">
        <f t="shared" si="69"/>
        <v>0.94722222222222197</v>
      </c>
      <c r="BN15" s="201">
        <f t="shared" si="69"/>
        <v>0.9888888888888886</v>
      </c>
      <c r="BO15" s="16"/>
      <c r="BP15" s="201">
        <f t="shared" si="70"/>
        <v>0.36388888888888887</v>
      </c>
      <c r="BQ15" s="201">
        <f t="shared" si="71"/>
        <v>0.40555555555555556</v>
      </c>
      <c r="BR15" s="201">
        <f t="shared" si="72"/>
        <v>0.44722222222222224</v>
      </c>
      <c r="BS15" s="201">
        <f t="shared" si="73"/>
        <v>0.48888888888888893</v>
      </c>
      <c r="BT15" s="201">
        <f t="shared" si="74"/>
        <v>0.53055555555555556</v>
      </c>
      <c r="BU15" s="201">
        <f t="shared" si="75"/>
        <v>0.57222222222222219</v>
      </c>
      <c r="BV15" s="201">
        <f t="shared" si="76"/>
        <v>0.61388888888888882</v>
      </c>
      <c r="BW15" s="201">
        <f t="shared" si="77"/>
        <v>0.65555555555555545</v>
      </c>
      <c r="BX15" s="201">
        <f t="shared" si="78"/>
        <v>0.69722222222222208</v>
      </c>
      <c r="BY15" s="201">
        <f t="shared" si="79"/>
        <v>0.73888888888888871</v>
      </c>
      <c r="BZ15" s="201">
        <f t="shared" si="80"/>
        <v>0.78055555555555534</v>
      </c>
      <c r="CA15" s="201">
        <f t="shared" si="81"/>
        <v>0.82222222222222197</v>
      </c>
      <c r="CB15" s="201">
        <f t="shared" ref="CB15:CD15" si="87">CB14+$D15</f>
        <v>0.8638888888888886</v>
      </c>
      <c r="CC15" s="201">
        <f t="shared" si="87"/>
        <v>0.90555555555555522</v>
      </c>
      <c r="CD15" s="201">
        <f t="shared" si="87"/>
        <v>0.94722222222222185</v>
      </c>
    </row>
    <row r="16" spans="1:82" s="6" customFormat="1" ht="12" customHeight="1" x14ac:dyDescent="0.25">
      <c r="A16" s="6" t="s">
        <v>30</v>
      </c>
      <c r="B16" s="6" t="s">
        <v>31</v>
      </c>
      <c r="D16" s="66">
        <v>3.472222222222222E-3</v>
      </c>
      <c r="E16" s="66">
        <v>3.472222222222222E-3</v>
      </c>
      <c r="F16" s="66">
        <v>3.472222222222222E-3</v>
      </c>
      <c r="G16" s="1"/>
      <c r="H16" s="1"/>
      <c r="I16" s="6">
        <f t="shared" si="34"/>
        <v>0.22638888888888886</v>
      </c>
      <c r="J16" s="6">
        <f t="shared" ref="J16" si="88">J15+$D16</f>
        <v>0.24166666666666667</v>
      </c>
      <c r="K16" s="266">
        <f t="shared" si="34"/>
        <v>0.26597222222222222</v>
      </c>
      <c r="L16" s="130">
        <v>0.27499999999999997</v>
      </c>
      <c r="M16" s="6">
        <f t="shared" si="36"/>
        <v>0.28680555555555554</v>
      </c>
      <c r="N16" s="108">
        <f t="shared" si="37"/>
        <v>0.30763888888888885</v>
      </c>
      <c r="O16" s="130">
        <f t="shared" si="37"/>
        <v>0.30972222222222212</v>
      </c>
      <c r="P16" s="108">
        <f t="shared" si="38"/>
        <v>0.32847222222222222</v>
      </c>
      <c r="Q16" s="130">
        <f t="shared" si="38"/>
        <v>0.33055555555555555</v>
      </c>
      <c r="R16" s="6">
        <f t="shared" si="39"/>
        <v>0.34930555555555548</v>
      </c>
      <c r="S16" s="6">
        <f t="shared" si="40"/>
        <v>0.39097222222222217</v>
      </c>
      <c r="T16" s="6">
        <f t="shared" si="40"/>
        <v>0.43263888888888885</v>
      </c>
      <c r="U16" s="266"/>
      <c r="V16" s="6">
        <f t="shared" si="41"/>
        <v>0.47430555555555554</v>
      </c>
      <c r="W16" s="266"/>
      <c r="X16" s="264"/>
      <c r="Y16" s="6">
        <f t="shared" si="84"/>
        <v>0.51597222222222217</v>
      </c>
      <c r="Z16" s="266">
        <f t="shared" si="84"/>
        <v>0.54097222222222219</v>
      </c>
      <c r="AA16" s="266">
        <f t="shared" si="42"/>
        <v>0.55763888888888891</v>
      </c>
      <c r="AB16" s="6">
        <f t="shared" si="42"/>
        <v>0.5576388888888888</v>
      </c>
      <c r="AC16" s="266">
        <f t="shared" si="43"/>
        <v>0.57847222222222217</v>
      </c>
      <c r="AD16" s="6">
        <f t="shared" si="44"/>
        <v>0.59930555555555542</v>
      </c>
      <c r="AE16" s="266"/>
      <c r="AF16" s="6">
        <f t="shared" si="45"/>
        <v>0.64097222222222205</v>
      </c>
      <c r="AG16" s="130">
        <f t="shared" si="46"/>
        <v>0.65416666666666667</v>
      </c>
      <c r="AH16" s="130">
        <f t="shared" si="46"/>
        <v>0.66180555555555554</v>
      </c>
      <c r="AI16" s="78" t="s">
        <v>32</v>
      </c>
      <c r="AJ16" s="6">
        <f t="shared" si="47"/>
        <v>0.68263888888888868</v>
      </c>
      <c r="AK16" s="6">
        <f t="shared" si="48"/>
        <v>0.70347222222222217</v>
      </c>
      <c r="AL16" s="6">
        <f t="shared" si="49"/>
        <v>0.72430555555555531</v>
      </c>
      <c r="AM16" s="266"/>
      <c r="AN16" s="6">
        <f t="shared" si="50"/>
        <v>0.7451388888888888</v>
      </c>
      <c r="AO16" s="6">
        <f t="shared" si="51"/>
        <v>0.76597222222222194</v>
      </c>
      <c r="AP16" s="6">
        <f t="shared" si="52"/>
        <v>0.78680555555555542</v>
      </c>
      <c r="AQ16" s="6">
        <f t="shared" si="53"/>
        <v>0.80763888888888857</v>
      </c>
      <c r="AR16" s="6">
        <f t="shared" si="54"/>
        <v>0.82847222222222205</v>
      </c>
      <c r="AS16" s="201">
        <f t="shared" si="55"/>
        <v>0.87013888888888868</v>
      </c>
      <c r="AT16" s="201">
        <f t="shared" si="55"/>
        <v>0.91180555555555531</v>
      </c>
      <c r="AU16" s="201">
        <f t="shared" si="55"/>
        <v>0.95347222222222194</v>
      </c>
      <c r="AV16" s="201">
        <f t="shared" si="55"/>
        <v>0.99513888888888857</v>
      </c>
      <c r="AW16" s="266"/>
      <c r="AX16" s="1">
        <f t="shared" si="56"/>
        <v>0.32569444444444445</v>
      </c>
      <c r="AY16" s="6">
        <f t="shared" si="57"/>
        <v>0.36736111111111114</v>
      </c>
      <c r="AZ16" s="6">
        <f t="shared" si="58"/>
        <v>0.40902777777777782</v>
      </c>
      <c r="BA16" s="6">
        <f t="shared" si="59"/>
        <v>0.45069444444444451</v>
      </c>
      <c r="BB16" s="6">
        <f t="shared" si="60"/>
        <v>0.49236111111111119</v>
      </c>
      <c r="BC16" s="6">
        <f t="shared" si="61"/>
        <v>0.53402777777777788</v>
      </c>
      <c r="BD16" s="6">
        <f t="shared" si="62"/>
        <v>0.57569444444444451</v>
      </c>
      <c r="BE16" s="6">
        <f t="shared" si="63"/>
        <v>0.61736111111111114</v>
      </c>
      <c r="BF16" s="201">
        <f t="shared" si="64"/>
        <v>0.65902777777777777</v>
      </c>
      <c r="BG16" s="201">
        <f t="shared" si="65"/>
        <v>0.7006944444444444</v>
      </c>
      <c r="BH16" s="201">
        <f t="shared" si="66"/>
        <v>0.74236111111111103</v>
      </c>
      <c r="BI16" s="201">
        <f t="shared" si="67"/>
        <v>0.78402777777777766</v>
      </c>
      <c r="BJ16" s="201">
        <f t="shared" si="68"/>
        <v>0.82569444444444429</v>
      </c>
      <c r="BK16" s="201">
        <f t="shared" si="69"/>
        <v>0.86736111111111092</v>
      </c>
      <c r="BL16" s="201">
        <f t="shared" si="69"/>
        <v>0.90902777777777755</v>
      </c>
      <c r="BM16" s="201">
        <f t="shared" si="69"/>
        <v>0.95069444444444418</v>
      </c>
      <c r="BN16" s="201">
        <f t="shared" si="69"/>
        <v>0.99236111111111081</v>
      </c>
      <c r="BO16" s="16"/>
      <c r="BP16" s="201">
        <f t="shared" si="70"/>
        <v>0.36736111111111108</v>
      </c>
      <c r="BQ16" s="201">
        <f t="shared" si="71"/>
        <v>0.40902777777777777</v>
      </c>
      <c r="BR16" s="201">
        <f t="shared" si="72"/>
        <v>0.45069444444444445</v>
      </c>
      <c r="BS16" s="201">
        <f t="shared" si="73"/>
        <v>0.49236111111111114</v>
      </c>
      <c r="BT16" s="201">
        <f t="shared" si="74"/>
        <v>0.53402777777777777</v>
      </c>
      <c r="BU16" s="201">
        <f t="shared" si="75"/>
        <v>0.5756944444444444</v>
      </c>
      <c r="BV16" s="201">
        <f t="shared" si="76"/>
        <v>0.61736111111111103</v>
      </c>
      <c r="BW16" s="201">
        <f t="shared" si="77"/>
        <v>0.65902777777777766</v>
      </c>
      <c r="BX16" s="201">
        <f t="shared" si="78"/>
        <v>0.70069444444444429</v>
      </c>
      <c r="BY16" s="201">
        <f t="shared" si="79"/>
        <v>0.74236111111111092</v>
      </c>
      <c r="BZ16" s="201">
        <f t="shared" si="80"/>
        <v>0.78402777777777755</v>
      </c>
      <c r="CA16" s="201">
        <f t="shared" si="81"/>
        <v>0.82569444444444418</v>
      </c>
      <c r="CB16" s="201">
        <f t="shared" ref="CB16:CD16" si="89">CB15+$D16</f>
        <v>0.86736111111111081</v>
      </c>
      <c r="CC16" s="201">
        <f t="shared" si="89"/>
        <v>0.90902777777777743</v>
      </c>
      <c r="CD16" s="201">
        <f t="shared" si="89"/>
        <v>0.95069444444444406</v>
      </c>
    </row>
    <row r="17" spans="1:82" s="6" customFormat="1" ht="12" customHeight="1" x14ac:dyDescent="0.25">
      <c r="A17" s="6" t="s">
        <v>33</v>
      </c>
      <c r="B17" s="6" t="s">
        <v>34</v>
      </c>
      <c r="D17" s="66">
        <v>6.9444444444444447E-4</v>
      </c>
      <c r="E17" s="66">
        <v>6.9444444444444447E-4</v>
      </c>
      <c r="F17" s="66">
        <v>6.9444444444444447E-4</v>
      </c>
      <c r="G17" s="1"/>
      <c r="H17" s="1"/>
      <c r="I17" s="6">
        <f t="shared" si="34"/>
        <v>0.2270833333333333</v>
      </c>
      <c r="J17" s="6">
        <f t="shared" ref="J17" si="90">J16+$D17</f>
        <v>0.24236111111111111</v>
      </c>
      <c r="K17" s="266">
        <f t="shared" si="34"/>
        <v>0.26666666666666666</v>
      </c>
      <c r="L17" s="130">
        <f>L16+$F17</f>
        <v>0.27569444444444441</v>
      </c>
      <c r="M17" s="6">
        <f t="shared" si="36"/>
        <v>0.28749999999999998</v>
      </c>
      <c r="N17" s="108">
        <f t="shared" si="37"/>
        <v>0.30833333333333329</v>
      </c>
      <c r="O17" s="130">
        <f t="shared" si="37"/>
        <v>0.31041666666666656</v>
      </c>
      <c r="P17" s="108">
        <f t="shared" si="38"/>
        <v>0.32916666666666666</v>
      </c>
      <c r="Q17" s="130">
        <f t="shared" si="38"/>
        <v>0.33124999999999999</v>
      </c>
      <c r="R17" s="6">
        <f t="shared" si="39"/>
        <v>0.34999999999999992</v>
      </c>
      <c r="S17" s="6">
        <f t="shared" si="40"/>
        <v>0.39166666666666661</v>
      </c>
      <c r="T17" s="6">
        <f t="shared" si="40"/>
        <v>0.43333333333333329</v>
      </c>
      <c r="U17" s="266"/>
      <c r="V17" s="6">
        <f t="shared" si="41"/>
        <v>0.47499999999999998</v>
      </c>
      <c r="W17" s="266"/>
      <c r="X17" s="264"/>
      <c r="Y17" s="6">
        <f t="shared" si="84"/>
        <v>0.51666666666666661</v>
      </c>
      <c r="Z17" s="266">
        <f t="shared" si="84"/>
        <v>0.54166666666666663</v>
      </c>
      <c r="AA17" s="266">
        <f t="shared" si="42"/>
        <v>0.55833333333333335</v>
      </c>
      <c r="AB17" s="6">
        <f t="shared" si="42"/>
        <v>0.55833333333333324</v>
      </c>
      <c r="AC17" s="266">
        <f t="shared" si="43"/>
        <v>0.57916666666666661</v>
      </c>
      <c r="AD17" s="6">
        <f t="shared" si="44"/>
        <v>0.59999999999999987</v>
      </c>
      <c r="AE17" s="266"/>
      <c r="AF17" s="6">
        <f t="shared" si="45"/>
        <v>0.6416666666666665</v>
      </c>
      <c r="AG17" s="130">
        <f t="shared" si="46"/>
        <v>0.65486111111111112</v>
      </c>
      <c r="AH17" s="130">
        <f t="shared" si="46"/>
        <v>0.66249999999999998</v>
      </c>
      <c r="AI17" s="78" t="s">
        <v>35</v>
      </c>
      <c r="AJ17" s="6">
        <f t="shared" si="47"/>
        <v>0.68333333333333313</v>
      </c>
      <c r="AK17" s="6">
        <f t="shared" si="48"/>
        <v>0.70416666666666661</v>
      </c>
      <c r="AL17" s="6">
        <f t="shared" si="49"/>
        <v>0.72499999999999976</v>
      </c>
      <c r="AM17" s="266"/>
      <c r="AN17" s="6">
        <f t="shared" si="50"/>
        <v>0.74583333333333324</v>
      </c>
      <c r="AO17" s="6">
        <f t="shared" si="51"/>
        <v>0.76666666666666639</v>
      </c>
      <c r="AP17" s="6">
        <f t="shared" si="52"/>
        <v>0.78749999999999987</v>
      </c>
      <c r="AQ17" s="6">
        <f t="shared" si="53"/>
        <v>0.80833333333333302</v>
      </c>
      <c r="AR17" s="6">
        <f t="shared" si="54"/>
        <v>0.8291666666666665</v>
      </c>
      <c r="AS17" s="201">
        <f t="shared" si="55"/>
        <v>0.87083333333333313</v>
      </c>
      <c r="AT17" s="201">
        <f t="shared" si="55"/>
        <v>0.91249999999999976</v>
      </c>
      <c r="AU17" s="201">
        <f t="shared" si="55"/>
        <v>0.95416666666666639</v>
      </c>
      <c r="AV17" s="201">
        <f t="shared" si="55"/>
        <v>0.99583333333333302</v>
      </c>
      <c r="AW17" s="266"/>
      <c r="AX17" s="1">
        <f t="shared" si="56"/>
        <v>0.3263888888888889</v>
      </c>
      <c r="AY17" s="6">
        <f t="shared" si="57"/>
        <v>0.36805555555555558</v>
      </c>
      <c r="AZ17" s="6">
        <f t="shared" si="58"/>
        <v>0.40972222222222227</v>
      </c>
      <c r="BA17" s="6">
        <f t="shared" si="59"/>
        <v>0.45138888888888895</v>
      </c>
      <c r="BB17" s="6">
        <f t="shared" si="60"/>
        <v>0.49305555555555564</v>
      </c>
      <c r="BC17" s="6">
        <f t="shared" si="61"/>
        <v>0.53472222222222232</v>
      </c>
      <c r="BD17" s="6">
        <f t="shared" si="62"/>
        <v>0.57638888888888895</v>
      </c>
      <c r="BE17" s="6">
        <f t="shared" si="63"/>
        <v>0.61805555555555558</v>
      </c>
      <c r="BF17" s="201">
        <f t="shared" si="64"/>
        <v>0.65972222222222221</v>
      </c>
      <c r="BG17" s="201">
        <f t="shared" si="65"/>
        <v>0.70138888888888884</v>
      </c>
      <c r="BH17" s="201">
        <f t="shared" si="66"/>
        <v>0.74305555555555547</v>
      </c>
      <c r="BI17" s="201">
        <f t="shared" si="67"/>
        <v>0.7847222222222221</v>
      </c>
      <c r="BJ17" s="201">
        <f t="shared" si="68"/>
        <v>0.82638888888888873</v>
      </c>
      <c r="BK17" s="201">
        <f t="shared" si="69"/>
        <v>0.86805555555555536</v>
      </c>
      <c r="BL17" s="201">
        <f t="shared" si="69"/>
        <v>0.90972222222222199</v>
      </c>
      <c r="BM17" s="201">
        <f t="shared" si="69"/>
        <v>0.95138888888888862</v>
      </c>
      <c r="BN17" s="201">
        <f t="shared" si="69"/>
        <v>0.99305555555555525</v>
      </c>
      <c r="BO17" s="16"/>
      <c r="BP17" s="201">
        <f t="shared" si="70"/>
        <v>0.36805555555555552</v>
      </c>
      <c r="BQ17" s="201">
        <f t="shared" si="71"/>
        <v>0.40972222222222221</v>
      </c>
      <c r="BR17" s="201">
        <f t="shared" si="72"/>
        <v>0.4513888888888889</v>
      </c>
      <c r="BS17" s="201">
        <f t="shared" si="73"/>
        <v>0.49305555555555558</v>
      </c>
      <c r="BT17" s="201">
        <f t="shared" si="74"/>
        <v>0.53472222222222221</v>
      </c>
      <c r="BU17" s="201">
        <f t="shared" si="75"/>
        <v>0.57638888888888884</v>
      </c>
      <c r="BV17" s="201">
        <f t="shared" si="76"/>
        <v>0.61805555555555547</v>
      </c>
      <c r="BW17" s="201">
        <f t="shared" si="77"/>
        <v>0.6597222222222221</v>
      </c>
      <c r="BX17" s="201">
        <f t="shared" si="78"/>
        <v>0.70138888888888873</v>
      </c>
      <c r="BY17" s="201">
        <f t="shared" si="79"/>
        <v>0.74305555555555536</v>
      </c>
      <c r="BZ17" s="201">
        <f t="shared" si="80"/>
        <v>0.78472222222222199</v>
      </c>
      <c r="CA17" s="201">
        <f t="shared" si="81"/>
        <v>0.82638888888888862</v>
      </c>
      <c r="CB17" s="201">
        <f t="shared" ref="CB17:CD17" si="91">CB16+$D17</f>
        <v>0.86805555555555525</v>
      </c>
      <c r="CC17" s="201">
        <f t="shared" si="91"/>
        <v>0.90972222222222188</v>
      </c>
      <c r="CD17" s="201">
        <f t="shared" si="91"/>
        <v>0.95138888888888851</v>
      </c>
    </row>
    <row r="18" spans="1:82" s="6" customFormat="1" ht="12" customHeight="1" x14ac:dyDescent="0.25">
      <c r="A18" s="1" t="s">
        <v>30</v>
      </c>
      <c r="B18" s="1" t="s">
        <v>36</v>
      </c>
      <c r="C18" s="1" t="s">
        <v>24</v>
      </c>
      <c r="D18" s="66">
        <v>6.9444444444444447E-4</v>
      </c>
      <c r="E18" s="66">
        <v>6.9444444444444447E-4</v>
      </c>
      <c r="F18" s="66">
        <v>6.9444444444444447E-4</v>
      </c>
      <c r="G18" s="1"/>
      <c r="H18" s="1"/>
      <c r="I18" s="6">
        <f t="shared" si="34"/>
        <v>0.22777777777777775</v>
      </c>
      <c r="J18" s="6">
        <f t="shared" ref="J18" si="92">J17+$D18</f>
        <v>0.24305555555555555</v>
      </c>
      <c r="K18" s="266">
        <f t="shared" si="34"/>
        <v>0.2673611111111111</v>
      </c>
      <c r="L18" s="130">
        <f>L17+$F18</f>
        <v>0.27638888888888885</v>
      </c>
      <c r="M18" s="6">
        <f t="shared" si="36"/>
        <v>0.28819444444444442</v>
      </c>
      <c r="N18" s="108">
        <f t="shared" si="37"/>
        <v>0.30902777777777773</v>
      </c>
      <c r="O18" s="130">
        <f t="shared" si="37"/>
        <v>0.31111111111111101</v>
      </c>
      <c r="P18" s="108">
        <f t="shared" si="38"/>
        <v>0.3298611111111111</v>
      </c>
      <c r="Q18" s="130">
        <f t="shared" si="38"/>
        <v>0.33194444444444443</v>
      </c>
      <c r="R18" s="6">
        <f t="shared" si="39"/>
        <v>0.35069444444444436</v>
      </c>
      <c r="S18" s="6">
        <f t="shared" si="40"/>
        <v>0.39236111111111105</v>
      </c>
      <c r="T18" s="6">
        <f t="shared" si="40"/>
        <v>0.43402777777777773</v>
      </c>
      <c r="U18" s="266"/>
      <c r="V18" s="6">
        <f t="shared" si="41"/>
        <v>0.47569444444444442</v>
      </c>
      <c r="W18" s="266"/>
      <c r="X18" s="264"/>
      <c r="Y18" s="6">
        <f t="shared" si="84"/>
        <v>0.51736111111111105</v>
      </c>
      <c r="Z18" s="266">
        <f t="shared" si="84"/>
        <v>0.54236111111111107</v>
      </c>
      <c r="AA18" s="266">
        <f t="shared" si="42"/>
        <v>0.55902777777777779</v>
      </c>
      <c r="AB18" s="6">
        <f t="shared" si="42"/>
        <v>0.55902777777777768</v>
      </c>
      <c r="AC18" s="266">
        <f t="shared" si="43"/>
        <v>0.57986111111111105</v>
      </c>
      <c r="AD18" s="6">
        <f t="shared" si="44"/>
        <v>0.60069444444444431</v>
      </c>
      <c r="AE18" s="266"/>
      <c r="AF18" s="6">
        <f t="shared" si="45"/>
        <v>0.64236111111111094</v>
      </c>
      <c r="AG18" s="130">
        <f t="shared" si="46"/>
        <v>0.65555555555555556</v>
      </c>
      <c r="AH18" s="130">
        <f t="shared" si="46"/>
        <v>0.66319444444444442</v>
      </c>
      <c r="AI18" s="137" t="s">
        <v>26</v>
      </c>
      <c r="AJ18" s="6">
        <f t="shared" si="47"/>
        <v>0.68402777777777757</v>
      </c>
      <c r="AK18" s="6">
        <f t="shared" si="48"/>
        <v>0.70486111111111105</v>
      </c>
      <c r="AL18" s="6">
        <f t="shared" si="49"/>
        <v>0.7256944444444442</v>
      </c>
      <c r="AM18" s="266"/>
      <c r="AN18" s="6">
        <f t="shared" si="50"/>
        <v>0.74652777777777768</v>
      </c>
      <c r="AO18" s="6">
        <f t="shared" si="51"/>
        <v>0.76736111111111083</v>
      </c>
      <c r="AP18" s="6">
        <f t="shared" si="52"/>
        <v>0.78819444444444431</v>
      </c>
      <c r="AQ18" s="6">
        <f t="shared" si="53"/>
        <v>0.80902777777777746</v>
      </c>
      <c r="AR18" s="6">
        <f t="shared" si="54"/>
        <v>0.82986111111111094</v>
      </c>
      <c r="AS18" s="201">
        <f t="shared" si="55"/>
        <v>0.87152777777777757</v>
      </c>
      <c r="AT18" s="201">
        <f t="shared" si="55"/>
        <v>0.9131944444444442</v>
      </c>
      <c r="AU18" s="201">
        <f t="shared" si="55"/>
        <v>0.95486111111111083</v>
      </c>
      <c r="AV18" s="201">
        <f t="shared" si="55"/>
        <v>0.99652777777777746</v>
      </c>
      <c r="AW18" s="266"/>
      <c r="AX18" s="1">
        <f t="shared" si="56"/>
        <v>0.32708333333333334</v>
      </c>
      <c r="AY18" s="6">
        <f t="shared" si="57"/>
        <v>0.36875000000000002</v>
      </c>
      <c r="AZ18" s="6">
        <f t="shared" si="58"/>
        <v>0.41041666666666671</v>
      </c>
      <c r="BA18" s="6">
        <f t="shared" si="59"/>
        <v>0.45208333333333339</v>
      </c>
      <c r="BB18" s="6">
        <f t="shared" si="60"/>
        <v>0.49375000000000008</v>
      </c>
      <c r="BC18" s="6">
        <f t="shared" si="61"/>
        <v>0.53541666666666676</v>
      </c>
      <c r="BD18" s="6">
        <f t="shared" si="62"/>
        <v>0.57708333333333339</v>
      </c>
      <c r="BE18" s="6">
        <f t="shared" si="63"/>
        <v>0.61875000000000002</v>
      </c>
      <c r="BF18" s="201">
        <f t="shared" si="64"/>
        <v>0.66041666666666665</v>
      </c>
      <c r="BG18" s="201">
        <f t="shared" si="65"/>
        <v>0.70208333333333328</v>
      </c>
      <c r="BH18" s="201">
        <f t="shared" si="66"/>
        <v>0.74374999999999991</v>
      </c>
      <c r="BI18" s="201">
        <f t="shared" si="67"/>
        <v>0.78541666666666654</v>
      </c>
      <c r="BJ18" s="201">
        <f t="shared" si="68"/>
        <v>0.82708333333333317</v>
      </c>
      <c r="BK18" s="201">
        <f t="shared" si="69"/>
        <v>0.8687499999999998</v>
      </c>
      <c r="BL18" s="201">
        <f t="shared" si="69"/>
        <v>0.91041666666666643</v>
      </c>
      <c r="BM18" s="201">
        <f t="shared" si="69"/>
        <v>0.95208333333333306</v>
      </c>
      <c r="BN18" s="201">
        <f t="shared" si="69"/>
        <v>0.99374999999999969</v>
      </c>
      <c r="BO18" s="16"/>
      <c r="BP18" s="201">
        <f t="shared" si="70"/>
        <v>0.36874999999999997</v>
      </c>
      <c r="BQ18" s="201">
        <f t="shared" si="71"/>
        <v>0.41041666666666665</v>
      </c>
      <c r="BR18" s="201">
        <f t="shared" si="72"/>
        <v>0.45208333333333334</v>
      </c>
      <c r="BS18" s="201">
        <f t="shared" si="73"/>
        <v>0.49375000000000002</v>
      </c>
      <c r="BT18" s="201">
        <f t="shared" si="74"/>
        <v>0.53541666666666665</v>
      </c>
      <c r="BU18" s="201">
        <f t="shared" si="75"/>
        <v>0.57708333333333328</v>
      </c>
      <c r="BV18" s="201">
        <f t="shared" si="76"/>
        <v>0.61874999999999991</v>
      </c>
      <c r="BW18" s="201">
        <f t="shared" si="77"/>
        <v>0.66041666666666654</v>
      </c>
      <c r="BX18" s="201">
        <f t="shared" si="78"/>
        <v>0.70208333333333317</v>
      </c>
      <c r="BY18" s="201">
        <f t="shared" si="79"/>
        <v>0.7437499999999998</v>
      </c>
      <c r="BZ18" s="201">
        <f t="shared" si="80"/>
        <v>0.78541666666666643</v>
      </c>
      <c r="CA18" s="201">
        <f t="shared" si="81"/>
        <v>0.82708333333333306</v>
      </c>
      <c r="CB18" s="201">
        <f t="shared" ref="CB18:CD18" si="93">CB17+$D18</f>
        <v>0.86874999999999969</v>
      </c>
      <c r="CC18" s="201">
        <f t="shared" si="93"/>
        <v>0.91041666666666632</v>
      </c>
      <c r="CD18" s="201">
        <f t="shared" si="93"/>
        <v>0.95208333333333295</v>
      </c>
    </row>
    <row r="19" spans="1:82" s="56" customFormat="1" ht="9.9499999999999993" customHeight="1" x14ac:dyDescent="0.25">
      <c r="A19" s="59" t="s">
        <v>37</v>
      </c>
      <c r="B19" s="59"/>
      <c r="C19" s="59"/>
      <c r="D19" s="48"/>
      <c r="E19" s="48"/>
      <c r="F19" s="48"/>
      <c r="G19" s="59"/>
      <c r="H19" s="59"/>
      <c r="W19" s="93">
        <v>0.47916666666666669</v>
      </c>
      <c r="Y19" s="56">
        <v>0.51041666666666663</v>
      </c>
      <c r="AE19" s="56">
        <v>0.61458333333333337</v>
      </c>
      <c r="AG19" s="56" t="s">
        <v>38</v>
      </c>
      <c r="AW19" s="282"/>
      <c r="AX19" s="59"/>
      <c r="BO19" s="218"/>
    </row>
    <row r="20" spans="1:82" s="6" customFormat="1" ht="12" customHeight="1" x14ac:dyDescent="0.25">
      <c r="A20" s="1" t="s">
        <v>30</v>
      </c>
      <c r="B20" s="1" t="s">
        <v>36</v>
      </c>
      <c r="C20" s="1" t="s">
        <v>18</v>
      </c>
      <c r="D20" s="66">
        <v>0</v>
      </c>
      <c r="E20" s="66">
        <v>0</v>
      </c>
      <c r="F20" s="66">
        <v>0</v>
      </c>
      <c r="G20" s="1"/>
      <c r="H20" s="1"/>
      <c r="I20" s="6">
        <f>I18+$D20</f>
        <v>0.22777777777777775</v>
      </c>
      <c r="J20" s="6">
        <f>J18+$D20</f>
        <v>0.24305555555555555</v>
      </c>
      <c r="K20" s="266">
        <f>K18</f>
        <v>0.2673611111111111</v>
      </c>
      <c r="L20" s="130">
        <f>L18+$F20</f>
        <v>0.27638888888888885</v>
      </c>
      <c r="M20" s="6">
        <f>M18+$E20</f>
        <v>0.28819444444444442</v>
      </c>
      <c r="N20" s="108">
        <f>N18+$D20</f>
        <v>0.30902777777777773</v>
      </c>
      <c r="O20" s="130">
        <f>O18+$D20</f>
        <v>0.31111111111111101</v>
      </c>
      <c r="P20" s="108">
        <f>P18+$E20</f>
        <v>0.3298611111111111</v>
      </c>
      <c r="Q20" s="130">
        <f>Q18+$E20</f>
        <v>0.33194444444444443</v>
      </c>
      <c r="R20" s="6">
        <f>R18+$D20</f>
        <v>0.35069444444444436</v>
      </c>
      <c r="S20" s="6">
        <f>S18+$D20</f>
        <v>0.39236111111111105</v>
      </c>
      <c r="T20" s="6">
        <f>T18+$D20</f>
        <v>0.43402777777777773</v>
      </c>
      <c r="U20" s="130">
        <v>0.43541666666666662</v>
      </c>
      <c r="V20" s="6">
        <f>V18+$D20</f>
        <v>0.47569444444444442</v>
      </c>
      <c r="W20" s="130">
        <v>0.49305555555555558</v>
      </c>
      <c r="X20" s="264"/>
      <c r="Y20" s="6">
        <f>Y18+$E20</f>
        <v>0.51736111111111105</v>
      </c>
      <c r="Z20" s="266">
        <f>Z18+$E20</f>
        <v>0.54236111111111107</v>
      </c>
      <c r="AA20" s="266">
        <f>AA18+$D20</f>
        <v>0.55902777777777779</v>
      </c>
      <c r="AB20" s="6">
        <f>AB18+$D20</f>
        <v>0.55902777777777768</v>
      </c>
      <c r="AC20" s="266">
        <f>AC18+$E20</f>
        <v>0.57986111111111105</v>
      </c>
      <c r="AD20" s="6">
        <f>AD18+$D20</f>
        <v>0.60069444444444431</v>
      </c>
      <c r="AE20" s="130">
        <v>0.62152777777777779</v>
      </c>
      <c r="AF20" s="6">
        <f>AF18+$D20</f>
        <v>0.64236111111111094</v>
      </c>
      <c r="AG20" s="130">
        <f>AG18+$D20</f>
        <v>0.65555555555555556</v>
      </c>
      <c r="AH20" s="130">
        <f>AH18+$E20</f>
        <v>0.66319444444444442</v>
      </c>
      <c r="AI20" s="130">
        <f>AI77</f>
        <v>0.67638888888888882</v>
      </c>
      <c r="AJ20" s="6">
        <f>AJ18+$D20</f>
        <v>0.68402777777777757</v>
      </c>
      <c r="AK20" s="6">
        <f>AK18+$E20</f>
        <v>0.70486111111111105</v>
      </c>
      <c r="AL20" s="6">
        <f>AL18+$D20</f>
        <v>0.7256944444444442</v>
      </c>
      <c r="AM20" s="266"/>
      <c r="AN20" s="6">
        <f>AN18+$E20</f>
        <v>0.74652777777777768</v>
      </c>
      <c r="AO20" s="6">
        <f>AO18+$D20</f>
        <v>0.76736111111111083</v>
      </c>
      <c r="AP20" s="6">
        <f>AP18+$E20</f>
        <v>0.78819444444444431</v>
      </c>
      <c r="AQ20" s="6">
        <f>AQ18+$D20</f>
        <v>0.80902777777777746</v>
      </c>
      <c r="AR20" s="6">
        <f>AR18+$E20</f>
        <v>0.82986111111111094</v>
      </c>
      <c r="AS20" s="201">
        <f>AS18+$D20</f>
        <v>0.87152777777777757</v>
      </c>
      <c r="AT20" s="201">
        <f>AT18+$D20</f>
        <v>0.9131944444444442</v>
      </c>
      <c r="AU20" s="201">
        <f>AU18+$D20</f>
        <v>0.95486111111111083</v>
      </c>
      <c r="AV20" s="201">
        <f>AV18+$D20</f>
        <v>0.99652777777777746</v>
      </c>
      <c r="AW20" s="266"/>
      <c r="AX20" s="1">
        <f>AX18+$E20</f>
        <v>0.32708333333333334</v>
      </c>
      <c r="AY20" s="6">
        <f>AY18+$D20</f>
        <v>0.36875000000000002</v>
      </c>
      <c r="AZ20" s="6">
        <f>AZ18+$E20</f>
        <v>0.41041666666666671</v>
      </c>
      <c r="BA20" s="6">
        <f>BA18+$D20</f>
        <v>0.45208333333333339</v>
      </c>
      <c r="BB20" s="6">
        <f>BB18+$E20</f>
        <v>0.49375000000000008</v>
      </c>
      <c r="BC20" s="6">
        <f>BC18+$D20</f>
        <v>0.53541666666666676</v>
      </c>
      <c r="BD20" s="6">
        <f>BD18+$E20</f>
        <v>0.57708333333333339</v>
      </c>
      <c r="BE20" s="6">
        <f>BE18+$D20</f>
        <v>0.61875000000000002</v>
      </c>
      <c r="BF20" s="201">
        <f>BF18+$E20</f>
        <v>0.66041666666666665</v>
      </c>
      <c r="BG20" s="201">
        <f>BG18+$D20</f>
        <v>0.70208333333333328</v>
      </c>
      <c r="BH20" s="201">
        <f>BH18+$E20</f>
        <v>0.74374999999999991</v>
      </c>
      <c r="BI20" s="201">
        <f>BI18+$D20</f>
        <v>0.78541666666666654</v>
      </c>
      <c r="BJ20" s="201">
        <f>BJ18+$E20</f>
        <v>0.82708333333333317</v>
      </c>
      <c r="BK20" s="201">
        <f>BK18+$D20</f>
        <v>0.8687499999999998</v>
      </c>
      <c r="BL20" s="201">
        <f>BL18+$D20</f>
        <v>0.91041666666666643</v>
      </c>
      <c r="BM20" s="201">
        <f>BM18+$D20</f>
        <v>0.95208333333333306</v>
      </c>
      <c r="BN20" s="201">
        <f>BN18+$D20</f>
        <v>0.99374999999999969</v>
      </c>
      <c r="BO20" s="16"/>
      <c r="BP20" s="201">
        <f>BP18+$D20</f>
        <v>0.36874999999999997</v>
      </c>
      <c r="BQ20" s="201">
        <f>BQ18+$E20</f>
        <v>0.41041666666666665</v>
      </c>
      <c r="BR20" s="201">
        <f>BR18+$D20</f>
        <v>0.45208333333333334</v>
      </c>
      <c r="BS20" s="201">
        <f>BS18+$E20</f>
        <v>0.49375000000000002</v>
      </c>
      <c r="BT20" s="201">
        <f>BT18+$D20</f>
        <v>0.53541666666666665</v>
      </c>
      <c r="BU20" s="201">
        <f>BU18+$E20</f>
        <v>0.57708333333333328</v>
      </c>
      <c r="BV20" s="201">
        <f>BV18+$D20</f>
        <v>0.61874999999999991</v>
      </c>
      <c r="BW20" s="201">
        <f>BW18+$E20</f>
        <v>0.66041666666666654</v>
      </c>
      <c r="BX20" s="201">
        <f>BX18+$D20</f>
        <v>0.70208333333333317</v>
      </c>
      <c r="BY20" s="201">
        <f>BY18+$E20</f>
        <v>0.7437499999999998</v>
      </c>
      <c r="BZ20" s="201">
        <f>BZ18+$D20</f>
        <v>0.78541666666666643</v>
      </c>
      <c r="CA20" s="201">
        <f>CA18+$E20</f>
        <v>0.82708333333333306</v>
      </c>
      <c r="CB20" s="201">
        <f>CB18+$D20</f>
        <v>0.86874999999999969</v>
      </c>
      <c r="CC20" s="201">
        <f>CC18+$D20</f>
        <v>0.91041666666666632</v>
      </c>
      <c r="CD20" s="201">
        <f>CD18+$D20</f>
        <v>0.95208333333333295</v>
      </c>
    </row>
    <row r="21" spans="1:82" s="6" customFormat="1" ht="12" customHeight="1" x14ac:dyDescent="0.25">
      <c r="A21" s="1" t="s">
        <v>39</v>
      </c>
      <c r="B21" s="1" t="s">
        <v>112</v>
      </c>
      <c r="C21" s="1"/>
      <c r="D21" s="66"/>
      <c r="E21" s="66"/>
      <c r="F21" s="66"/>
      <c r="G21" s="1"/>
      <c r="H21" s="1"/>
      <c r="I21" s="247" t="s">
        <v>26</v>
      </c>
      <c r="J21" s="247" t="s">
        <v>26</v>
      </c>
      <c r="K21" s="247" t="s">
        <v>26</v>
      </c>
      <c r="L21" s="137" t="s">
        <v>26</v>
      </c>
      <c r="M21" s="247" t="s">
        <v>26</v>
      </c>
      <c r="N21" s="151" t="s">
        <v>26</v>
      </c>
      <c r="O21" s="137" t="s">
        <v>26</v>
      </c>
      <c r="P21" s="151" t="s">
        <v>26</v>
      </c>
      <c r="Q21" s="137" t="s">
        <v>26</v>
      </c>
      <c r="R21" s="247" t="s">
        <v>26</v>
      </c>
      <c r="S21" s="6">
        <f>S20+3/1440</f>
        <v>0.39444444444444438</v>
      </c>
      <c r="T21" s="6">
        <f>T20+3/1440</f>
        <v>0.43611111111111106</v>
      </c>
      <c r="U21" s="130">
        <f t="shared" ref="U21" si="94">U20+3/1440</f>
        <v>0.43749999999999994</v>
      </c>
      <c r="V21" s="6">
        <f>V20+3/1440</f>
        <v>0.47777777777777775</v>
      </c>
      <c r="W21" s="130">
        <f>W20+3/1440</f>
        <v>0.49513888888888891</v>
      </c>
      <c r="X21" s="264"/>
      <c r="Y21" s="6">
        <f>Y20+3/1440</f>
        <v>0.51944444444444438</v>
      </c>
      <c r="Z21" s="266">
        <f>Z20+3/1440</f>
        <v>0.5444444444444444</v>
      </c>
      <c r="AA21" s="266">
        <f t="shared" ref="AA21" si="95">AA20+3/1440</f>
        <v>0.56111111111111112</v>
      </c>
      <c r="AB21" s="6">
        <f t="shared" ref="AB21:AL21" si="96">AB20+3/1440</f>
        <v>0.56111111111111101</v>
      </c>
      <c r="AC21" s="266">
        <f t="shared" si="96"/>
        <v>0.58194444444444438</v>
      </c>
      <c r="AD21" s="6">
        <f t="shared" si="96"/>
        <v>0.60277777777777763</v>
      </c>
      <c r="AE21" s="130">
        <f t="shared" si="96"/>
        <v>0.62361111111111112</v>
      </c>
      <c r="AF21" s="6">
        <f t="shared" si="96"/>
        <v>0.64444444444444426</v>
      </c>
      <c r="AG21" s="130">
        <f t="shared" si="96"/>
        <v>0.65763888888888888</v>
      </c>
      <c r="AH21" s="130">
        <f t="shared" si="96"/>
        <v>0.66527777777777775</v>
      </c>
      <c r="AI21" s="130">
        <f t="shared" si="96"/>
        <v>0.67847222222222214</v>
      </c>
      <c r="AJ21" s="6">
        <f t="shared" si="96"/>
        <v>0.68611111111111089</v>
      </c>
      <c r="AK21" s="6">
        <f t="shared" si="96"/>
        <v>0.70694444444444438</v>
      </c>
      <c r="AL21" s="6">
        <f t="shared" si="96"/>
        <v>0.72777777777777752</v>
      </c>
      <c r="AM21" s="131">
        <v>0.72916666666666663</v>
      </c>
      <c r="AN21" s="248" t="s">
        <v>26</v>
      </c>
      <c r="AO21" s="248" t="s">
        <v>26</v>
      </c>
      <c r="AP21" s="248" t="s">
        <v>26</v>
      </c>
      <c r="AQ21" s="248" t="s">
        <v>26</v>
      </c>
      <c r="AR21" s="248" t="s">
        <v>26</v>
      </c>
      <c r="AS21" s="273" t="s">
        <v>26</v>
      </c>
      <c r="AT21" s="273" t="s">
        <v>26</v>
      </c>
      <c r="AU21" s="273" t="s">
        <v>26</v>
      </c>
      <c r="AV21" s="273" t="s">
        <v>26</v>
      </c>
      <c r="AW21" s="248"/>
      <c r="AX21" s="1">
        <f t="shared" ref="AX21:BI21" si="97">AX20+3/1440</f>
        <v>0.32916666666666666</v>
      </c>
      <c r="AY21" s="6">
        <f t="shared" si="97"/>
        <v>0.37083333333333335</v>
      </c>
      <c r="AZ21" s="6">
        <f t="shared" si="97"/>
        <v>0.41250000000000003</v>
      </c>
      <c r="BA21" s="6">
        <f t="shared" si="97"/>
        <v>0.45416666666666672</v>
      </c>
      <c r="BB21" s="6">
        <f t="shared" si="97"/>
        <v>0.4958333333333334</v>
      </c>
      <c r="BC21" s="6">
        <f t="shared" si="97"/>
        <v>0.53750000000000009</v>
      </c>
      <c r="BD21" s="6">
        <f t="shared" si="97"/>
        <v>0.57916666666666672</v>
      </c>
      <c r="BE21" s="6">
        <f t="shared" si="97"/>
        <v>0.62083333333333335</v>
      </c>
      <c r="BF21" s="201">
        <f t="shared" si="97"/>
        <v>0.66249999999999998</v>
      </c>
      <c r="BG21" s="201">
        <f t="shared" si="97"/>
        <v>0.70416666666666661</v>
      </c>
      <c r="BH21" s="201">
        <f t="shared" si="97"/>
        <v>0.74583333333333324</v>
      </c>
      <c r="BI21" s="201">
        <f t="shared" si="97"/>
        <v>0.78749999999999987</v>
      </c>
      <c r="BJ21" s="273" t="s">
        <v>26</v>
      </c>
      <c r="BK21" s="273" t="s">
        <v>26</v>
      </c>
      <c r="BL21" s="273" t="s">
        <v>26</v>
      </c>
      <c r="BM21" s="273" t="s">
        <v>26</v>
      </c>
      <c r="BN21" s="273" t="s">
        <v>26</v>
      </c>
      <c r="BO21" s="16"/>
      <c r="BP21" s="201">
        <f t="shared" ref="BP21:BZ21" si="98">BP20+3/1440</f>
        <v>0.37083333333333329</v>
      </c>
      <c r="BQ21" s="201">
        <f t="shared" si="98"/>
        <v>0.41249999999999998</v>
      </c>
      <c r="BR21" s="201">
        <f t="shared" si="98"/>
        <v>0.45416666666666666</v>
      </c>
      <c r="BS21" s="201">
        <f t="shared" si="98"/>
        <v>0.49583333333333335</v>
      </c>
      <c r="BT21" s="201">
        <f t="shared" si="98"/>
        <v>0.53749999999999998</v>
      </c>
      <c r="BU21" s="201">
        <f t="shared" si="98"/>
        <v>0.57916666666666661</v>
      </c>
      <c r="BV21" s="201">
        <f t="shared" si="98"/>
        <v>0.62083333333333324</v>
      </c>
      <c r="BW21" s="201">
        <f t="shared" si="98"/>
        <v>0.66249999999999987</v>
      </c>
      <c r="BX21" s="201">
        <f t="shared" si="98"/>
        <v>0.7041666666666665</v>
      </c>
      <c r="BY21" s="201">
        <f t="shared" si="98"/>
        <v>0.74583333333333313</v>
      </c>
      <c r="BZ21" s="201">
        <f t="shared" si="98"/>
        <v>0.78749999999999976</v>
      </c>
      <c r="CA21" s="273" t="s">
        <v>26</v>
      </c>
      <c r="CB21" s="273" t="s">
        <v>26</v>
      </c>
      <c r="CC21" s="273" t="s">
        <v>26</v>
      </c>
      <c r="CD21" s="273" t="s">
        <v>26</v>
      </c>
    </row>
    <row r="22" spans="1:82" s="6" customFormat="1" ht="12" customHeight="1" x14ac:dyDescent="0.25">
      <c r="A22" s="1"/>
      <c r="B22" s="1" t="s">
        <v>40</v>
      </c>
      <c r="C22" s="1"/>
      <c r="D22" s="66"/>
      <c r="E22" s="66">
        <v>4.8611111111111112E-3</v>
      </c>
      <c r="F22" s="66"/>
      <c r="G22" s="1"/>
      <c r="H22" s="1"/>
      <c r="I22" s="100" t="s">
        <v>26</v>
      </c>
      <c r="J22" s="100" t="s">
        <v>26</v>
      </c>
      <c r="K22" s="100" t="s">
        <v>26</v>
      </c>
      <c r="L22" s="137" t="s">
        <v>26</v>
      </c>
      <c r="M22" s="266">
        <f>M20+$E22</f>
        <v>0.29305555555555551</v>
      </c>
      <c r="N22" s="151" t="s">
        <v>26</v>
      </c>
      <c r="O22" s="137" t="s">
        <v>26</v>
      </c>
      <c r="P22" s="108">
        <f>P20+$E22</f>
        <v>0.3347222222222222</v>
      </c>
      <c r="Q22" s="130">
        <f>Q20+$E22</f>
        <v>0.33680555555555552</v>
      </c>
      <c r="R22" s="100" t="s">
        <v>26</v>
      </c>
      <c r="S22" s="100" t="s">
        <v>26</v>
      </c>
      <c r="T22" s="100" t="s">
        <v>26</v>
      </c>
      <c r="U22" s="130">
        <f>U20+$E22</f>
        <v>0.44027777777777771</v>
      </c>
      <c r="V22" s="100" t="s">
        <v>26</v>
      </c>
      <c r="W22" s="130">
        <f>W20+$E22</f>
        <v>0.49791666666666667</v>
      </c>
      <c r="X22" s="267"/>
      <c r="Y22" s="153">
        <f>Z75</f>
        <v>0.52708333333333324</v>
      </c>
      <c r="Z22" s="268" t="s">
        <v>132</v>
      </c>
      <c r="AA22" s="266">
        <f>AA20+$E22</f>
        <v>0.56388888888888888</v>
      </c>
      <c r="AB22" s="100" t="s">
        <v>26</v>
      </c>
      <c r="AC22" s="266">
        <f>AC20+$E22</f>
        <v>0.58472222222222214</v>
      </c>
      <c r="AD22" s="100" t="s">
        <v>26</v>
      </c>
      <c r="AE22" s="154">
        <f>AG75</f>
        <v>0.64166666666666661</v>
      </c>
      <c r="AF22" s="100" t="s">
        <v>26</v>
      </c>
      <c r="AG22" s="143" t="s">
        <v>26</v>
      </c>
      <c r="AH22" s="130">
        <f>AH20+$E22</f>
        <v>0.66805555555555551</v>
      </c>
      <c r="AI22" s="130">
        <f>AI20+$E22</f>
        <v>0.68124999999999991</v>
      </c>
      <c r="AJ22" s="100" t="s">
        <v>26</v>
      </c>
      <c r="AK22" s="155">
        <f>AK20+$E22</f>
        <v>0.70972222222222214</v>
      </c>
      <c r="AL22" s="100" t="s">
        <v>26</v>
      </c>
      <c r="AM22" s="131">
        <f>AM21+4/1440</f>
        <v>0.7319444444444444</v>
      </c>
      <c r="AN22" s="156">
        <f>AN20+$E22</f>
        <v>0.75138888888888877</v>
      </c>
      <c r="AO22" s="100" t="s">
        <v>26</v>
      </c>
      <c r="AP22" s="239">
        <f>AP20+$E22</f>
        <v>0.7930555555555554</v>
      </c>
      <c r="AQ22" s="100" t="s">
        <v>26</v>
      </c>
      <c r="AR22" s="155">
        <f>AR20+$E22</f>
        <v>0.83472222222222203</v>
      </c>
      <c r="AS22" s="202" t="s">
        <v>26</v>
      </c>
      <c r="AT22" s="202" t="s">
        <v>26</v>
      </c>
      <c r="AU22" s="202" t="s">
        <v>26</v>
      </c>
      <c r="AV22" s="202" t="s">
        <v>26</v>
      </c>
      <c r="AW22" s="247"/>
      <c r="AX22" s="1">
        <f>AX20+$E22</f>
        <v>0.33194444444444443</v>
      </c>
      <c r="AY22" s="100" t="s">
        <v>26</v>
      </c>
      <c r="AZ22" s="6">
        <f>AZ20+$E22</f>
        <v>0.4152777777777778</v>
      </c>
      <c r="BA22" s="100" t="s">
        <v>26</v>
      </c>
      <c r="BB22" s="6">
        <f>BB20+$E22</f>
        <v>0.49861111111111117</v>
      </c>
      <c r="BC22" s="100" t="s">
        <v>26</v>
      </c>
      <c r="BD22" s="6">
        <f>BD20+$E22</f>
        <v>0.58194444444444449</v>
      </c>
      <c r="BE22" s="100" t="s">
        <v>26</v>
      </c>
      <c r="BF22" s="202" t="s">
        <v>26</v>
      </c>
      <c r="BG22" s="202" t="s">
        <v>26</v>
      </c>
      <c r="BH22" s="202" t="s">
        <v>26</v>
      </c>
      <c r="BI22" s="202" t="s">
        <v>26</v>
      </c>
      <c r="BJ22" s="202" t="s">
        <v>26</v>
      </c>
      <c r="BK22" s="202" t="s">
        <v>26</v>
      </c>
      <c r="BL22" s="202" t="s">
        <v>26</v>
      </c>
      <c r="BM22" s="202" t="s">
        <v>26</v>
      </c>
      <c r="BN22" s="202" t="s">
        <v>26</v>
      </c>
      <c r="BO22" s="16"/>
      <c r="BP22" s="202" t="s">
        <v>26</v>
      </c>
      <c r="BQ22" s="202" t="s">
        <v>26</v>
      </c>
      <c r="BR22" s="202" t="s">
        <v>26</v>
      </c>
      <c r="BS22" s="202" t="s">
        <v>26</v>
      </c>
      <c r="BT22" s="202" t="s">
        <v>26</v>
      </c>
      <c r="BU22" s="202" t="s">
        <v>26</v>
      </c>
      <c r="BV22" s="202" t="s">
        <v>26</v>
      </c>
      <c r="BW22" s="202" t="s">
        <v>26</v>
      </c>
      <c r="BX22" s="202" t="s">
        <v>26</v>
      </c>
      <c r="BY22" s="202" t="s">
        <v>26</v>
      </c>
      <c r="BZ22" s="202" t="s">
        <v>26</v>
      </c>
      <c r="CA22" s="202" t="s">
        <v>26</v>
      </c>
      <c r="CB22" s="202" t="s">
        <v>26</v>
      </c>
      <c r="CC22" s="202" t="s">
        <v>26</v>
      </c>
      <c r="CD22" s="202" t="s">
        <v>26</v>
      </c>
    </row>
    <row r="23" spans="1:82" s="10" customFormat="1" ht="9.9499999999999993" customHeight="1" x14ac:dyDescent="0.25">
      <c r="A23" s="3" t="s">
        <v>39</v>
      </c>
      <c r="B23" s="3" t="s">
        <v>40</v>
      </c>
      <c r="C23" s="27" t="s">
        <v>18</v>
      </c>
      <c r="D23" s="48"/>
      <c r="E23" s="48"/>
      <c r="F23" s="48"/>
      <c r="G23" s="168"/>
      <c r="H23" s="168"/>
      <c r="I23" s="168"/>
      <c r="J23" s="169"/>
      <c r="K23" s="169"/>
      <c r="L23" s="169"/>
      <c r="M23" s="169">
        <v>0.30972222222222223</v>
      </c>
      <c r="N23" s="169"/>
      <c r="O23" s="169"/>
      <c r="P23" s="169">
        <v>0.36874999999999997</v>
      </c>
      <c r="Q23" s="169"/>
      <c r="R23" s="169"/>
      <c r="S23" s="169"/>
      <c r="T23" s="169"/>
      <c r="U23" s="169">
        <v>0.45555555555555555</v>
      </c>
      <c r="V23" s="170"/>
      <c r="W23" s="169"/>
      <c r="X23" s="170"/>
      <c r="Y23" s="171"/>
      <c r="Z23" s="170"/>
      <c r="AA23" s="169">
        <v>0.57708333333333328</v>
      </c>
      <c r="AB23" s="169"/>
      <c r="AC23" s="169">
        <v>0.60138888888888886</v>
      </c>
      <c r="AD23" s="169"/>
      <c r="AE23" s="168">
        <v>0.6430555555555556</v>
      </c>
      <c r="AF23" s="169"/>
      <c r="AG23" s="169"/>
      <c r="AH23" s="169"/>
      <c r="AI23" s="168">
        <v>0.68472222222222223</v>
      </c>
      <c r="AJ23" s="169"/>
      <c r="AK23" s="168">
        <v>0.72638888888888886</v>
      </c>
      <c r="AL23" s="169"/>
      <c r="AM23" s="169"/>
      <c r="AN23" s="168">
        <v>0.7680555555555556</v>
      </c>
      <c r="AO23" s="169"/>
      <c r="AP23" s="169"/>
      <c r="AQ23" s="169"/>
      <c r="AR23" s="169"/>
      <c r="AS23" s="169"/>
      <c r="AT23" s="169"/>
      <c r="AU23" s="169"/>
      <c r="AV23" s="169"/>
      <c r="AW23" s="286"/>
      <c r="AX23" s="169"/>
      <c r="AY23" s="169"/>
      <c r="AZ23" s="169"/>
      <c r="BA23" s="169"/>
      <c r="BB23" s="169"/>
      <c r="BC23" s="169"/>
      <c r="BD23" s="169"/>
      <c r="BE23" s="168">
        <v>0.62222222222222223</v>
      </c>
      <c r="BF23" s="169"/>
      <c r="BG23" s="168">
        <f>BE23+120/1440</f>
        <v>0.7055555555555556</v>
      </c>
      <c r="BH23" s="169"/>
      <c r="BI23" s="168">
        <f>BG23+120/1440</f>
        <v>0.78888888888888897</v>
      </c>
      <c r="BJ23" s="169"/>
      <c r="BK23" s="169"/>
      <c r="BL23" s="169"/>
      <c r="BM23" s="169"/>
      <c r="BN23" s="169"/>
      <c r="BO23" s="224"/>
      <c r="BP23" s="169"/>
      <c r="BQ23" s="169"/>
      <c r="BR23" s="169"/>
      <c r="BS23" s="169"/>
      <c r="BT23" s="169"/>
      <c r="BU23" s="169"/>
      <c r="BV23" s="169"/>
      <c r="BW23" s="169"/>
      <c r="BX23" s="169"/>
      <c r="BY23" s="169"/>
      <c r="BZ23" s="169"/>
      <c r="CA23" s="169"/>
      <c r="CB23" s="169"/>
      <c r="CC23" s="169"/>
      <c r="CD23" s="169"/>
    </row>
    <row r="24" spans="1:82" s="10" customFormat="1" ht="9.9499999999999993" customHeight="1" x14ac:dyDescent="0.25">
      <c r="A24" s="3" t="s">
        <v>120</v>
      </c>
      <c r="B24" s="3" t="s">
        <v>121</v>
      </c>
      <c r="C24" s="27"/>
      <c r="D24" s="48"/>
      <c r="E24" s="48"/>
      <c r="F24" s="48"/>
      <c r="G24" s="168"/>
      <c r="H24" s="168"/>
      <c r="I24" s="168"/>
      <c r="J24" s="169"/>
      <c r="K24" s="169"/>
      <c r="L24" s="169"/>
      <c r="M24" s="169">
        <f>M23+8/1440</f>
        <v>0.31527777777777777</v>
      </c>
      <c r="N24" s="169"/>
      <c r="O24" s="169"/>
      <c r="P24" s="169">
        <f>P23+8/1440</f>
        <v>0.3743055555555555</v>
      </c>
      <c r="Q24" s="169"/>
      <c r="R24" s="169"/>
      <c r="S24" s="169"/>
      <c r="T24" s="169"/>
      <c r="U24" s="169">
        <f>U23+8/1440</f>
        <v>0.46111111111111108</v>
      </c>
      <c r="V24" s="170"/>
      <c r="W24" s="169"/>
      <c r="X24" s="170"/>
      <c r="Y24" s="171"/>
      <c r="Z24" s="170"/>
      <c r="AA24" s="169">
        <f>AA23+8/1440</f>
        <v>0.58263888888888882</v>
      </c>
      <c r="AB24" s="169"/>
      <c r="AC24" s="169">
        <f>AC23+8/1440</f>
        <v>0.6069444444444444</v>
      </c>
      <c r="AD24" s="169"/>
      <c r="AE24" s="168">
        <f>AE23+8/1440</f>
        <v>0.64861111111111114</v>
      </c>
      <c r="AF24" s="169"/>
      <c r="AG24" s="169"/>
      <c r="AH24" s="169"/>
      <c r="AI24" s="168">
        <f>AI23+8/1440</f>
        <v>0.69027777777777777</v>
      </c>
      <c r="AJ24" s="169"/>
      <c r="AK24" s="168">
        <f>AK23+8/1440</f>
        <v>0.7319444444444444</v>
      </c>
      <c r="AL24" s="169"/>
      <c r="AM24" s="169"/>
      <c r="AN24" s="168">
        <f>AN23+8/1440</f>
        <v>0.77361111111111114</v>
      </c>
      <c r="AO24" s="169"/>
      <c r="AP24" s="169"/>
      <c r="AQ24" s="169"/>
      <c r="AR24" s="169"/>
      <c r="AS24" s="169"/>
      <c r="AT24" s="169"/>
      <c r="AU24" s="169"/>
      <c r="AV24" s="169"/>
      <c r="AW24" s="286"/>
      <c r="AX24" s="169"/>
      <c r="AY24" s="169"/>
      <c r="AZ24" s="169"/>
      <c r="BA24" s="169"/>
      <c r="BB24" s="169"/>
      <c r="BC24" s="169"/>
      <c r="BD24" s="169"/>
      <c r="BE24" s="168">
        <f>BE23+8/1440</f>
        <v>0.62777777777777777</v>
      </c>
      <c r="BF24" s="169"/>
      <c r="BG24" s="168">
        <f>BG23+8/1440</f>
        <v>0.71111111111111114</v>
      </c>
      <c r="BH24" s="169"/>
      <c r="BI24" s="168">
        <f>BI23+8/1440</f>
        <v>0.79444444444444451</v>
      </c>
      <c r="BJ24" s="169"/>
      <c r="BK24" s="169"/>
      <c r="BL24" s="169"/>
      <c r="BM24" s="169"/>
      <c r="BN24" s="169"/>
      <c r="BO24" s="224"/>
      <c r="BP24" s="169"/>
      <c r="BQ24" s="169"/>
      <c r="BR24" s="169"/>
      <c r="BS24" s="169"/>
      <c r="BT24" s="169"/>
      <c r="BU24" s="169"/>
      <c r="BV24" s="169"/>
      <c r="BW24" s="169"/>
      <c r="BX24" s="169"/>
      <c r="BY24" s="169"/>
      <c r="BZ24" s="169"/>
      <c r="CA24" s="169"/>
      <c r="CB24" s="169"/>
      <c r="CC24" s="169"/>
      <c r="CD24" s="169"/>
    </row>
    <row r="25" spans="1:82" s="77" customFormat="1" ht="9.9499999999999993" customHeight="1" x14ac:dyDescent="0.25">
      <c r="A25" s="5" t="s">
        <v>41</v>
      </c>
      <c r="B25" s="5" t="s">
        <v>23</v>
      </c>
      <c r="C25" s="161" t="s">
        <v>24</v>
      </c>
      <c r="D25" s="179"/>
      <c r="E25" s="179"/>
      <c r="F25" s="179"/>
      <c r="G25" s="180"/>
      <c r="H25" s="180"/>
      <c r="I25" s="180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2"/>
      <c r="W25" s="181"/>
      <c r="X25" s="182"/>
      <c r="Y25" s="183"/>
      <c r="Z25" s="182"/>
      <c r="AA25" s="181">
        <f>AA24+11/1440</f>
        <v>0.59027777777777768</v>
      </c>
      <c r="AB25" s="181"/>
      <c r="AC25" s="181"/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  <c r="AN25" s="184"/>
      <c r="AO25" s="181"/>
      <c r="AP25" s="181"/>
      <c r="AQ25" s="181"/>
      <c r="AR25" s="181"/>
      <c r="AS25" s="181"/>
      <c r="AT25" s="181"/>
      <c r="AU25" s="181"/>
      <c r="AV25" s="181"/>
      <c r="AW25" s="287"/>
      <c r="AX25" s="181"/>
      <c r="AY25" s="181"/>
      <c r="AZ25" s="181"/>
      <c r="BA25" s="181"/>
      <c r="BB25" s="181"/>
      <c r="BC25" s="181"/>
      <c r="BD25" s="181"/>
      <c r="BE25" s="181"/>
      <c r="BF25" s="181"/>
      <c r="BG25" s="181"/>
      <c r="BH25" s="181"/>
      <c r="BI25" s="181"/>
      <c r="BJ25" s="181"/>
      <c r="BK25" s="181"/>
      <c r="BL25" s="181"/>
      <c r="BM25" s="181"/>
      <c r="BN25" s="181"/>
      <c r="BO25" s="225"/>
      <c r="BP25" s="181"/>
      <c r="BQ25" s="181"/>
      <c r="BR25" s="181"/>
      <c r="BS25" s="181"/>
      <c r="BT25" s="181"/>
      <c r="BU25" s="181"/>
      <c r="BV25" s="181"/>
      <c r="BW25" s="181"/>
      <c r="BX25" s="181"/>
      <c r="BY25" s="181"/>
      <c r="BZ25" s="181"/>
      <c r="CA25" s="181"/>
      <c r="CB25" s="181"/>
      <c r="CC25" s="181"/>
      <c r="CD25" s="181"/>
    </row>
    <row r="26" spans="1:82" s="70" customFormat="1" ht="9.9499999999999993" hidden="1" customHeight="1" x14ac:dyDescent="0.25">
      <c r="A26" s="28" t="s">
        <v>37</v>
      </c>
      <c r="B26" s="28"/>
      <c r="C26" s="69"/>
      <c r="D26" s="48"/>
      <c r="E26" s="48"/>
      <c r="F26" s="48"/>
      <c r="G26" s="172"/>
      <c r="H26" s="172"/>
      <c r="I26" s="172"/>
      <c r="J26" s="172"/>
      <c r="K26" s="172"/>
      <c r="L26" s="172"/>
      <c r="M26" s="169"/>
      <c r="N26" s="169"/>
      <c r="O26" s="169"/>
      <c r="P26" s="169"/>
      <c r="Q26" s="172"/>
      <c r="R26" s="169"/>
      <c r="S26" s="169"/>
      <c r="T26" s="172"/>
      <c r="U26" s="169"/>
      <c r="V26" s="169"/>
      <c r="W26" s="169"/>
      <c r="X26" s="169"/>
      <c r="Y26" s="169"/>
      <c r="Z26" s="169"/>
      <c r="AA26" s="169"/>
      <c r="AB26" s="169"/>
      <c r="AC26" s="169">
        <v>0.45833333333333331</v>
      </c>
      <c r="AD26" s="169"/>
      <c r="AE26" s="169"/>
      <c r="AF26" s="169"/>
      <c r="AG26" s="172"/>
      <c r="AH26" s="172"/>
      <c r="AI26" s="172"/>
      <c r="AJ26" s="172"/>
      <c r="AK26" s="172"/>
      <c r="AL26" s="172"/>
      <c r="AM26" s="172"/>
      <c r="AN26" s="173"/>
      <c r="AO26" s="172"/>
      <c r="AP26" s="172"/>
      <c r="AQ26" s="172"/>
      <c r="AR26" s="172"/>
      <c r="AS26" s="172"/>
      <c r="AT26" s="172"/>
      <c r="AU26" s="172"/>
      <c r="AV26" s="172"/>
      <c r="AW26" s="286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  <c r="BI26" s="172"/>
      <c r="BJ26" s="172"/>
      <c r="BK26" s="172"/>
      <c r="BL26" s="172"/>
      <c r="BM26" s="172"/>
      <c r="BN26" s="172"/>
      <c r="BO26" s="224"/>
      <c r="BP26" s="172"/>
      <c r="BQ26" s="172"/>
      <c r="BR26" s="172"/>
      <c r="BS26" s="172"/>
      <c r="BT26" s="172"/>
      <c r="BU26" s="172"/>
      <c r="BV26" s="172"/>
      <c r="BW26" s="172"/>
      <c r="BX26" s="172"/>
      <c r="BY26" s="172"/>
      <c r="BZ26" s="172"/>
      <c r="CA26" s="172"/>
      <c r="CB26" s="172"/>
      <c r="CC26" s="172"/>
      <c r="CD26" s="172"/>
    </row>
    <row r="27" spans="1:82" s="72" customFormat="1" ht="9.9499999999999993" hidden="1" customHeight="1" x14ac:dyDescent="0.25">
      <c r="A27" s="12" t="s">
        <v>42</v>
      </c>
      <c r="B27" s="12"/>
      <c r="C27" s="63" t="s">
        <v>18</v>
      </c>
      <c r="D27" s="71"/>
      <c r="E27" s="71"/>
      <c r="F27" s="71"/>
      <c r="G27" s="174">
        <v>0.18680555555555556</v>
      </c>
      <c r="H27" s="174">
        <v>0.21805555555555556</v>
      </c>
      <c r="I27" s="174">
        <v>0.25</v>
      </c>
      <c r="J27" s="269">
        <v>0.27569444444444446</v>
      </c>
      <c r="K27" s="269">
        <v>0.29930555555555555</v>
      </c>
      <c r="L27" s="269"/>
      <c r="M27" s="269">
        <v>0.32222222222222224</v>
      </c>
      <c r="N27" s="269"/>
      <c r="O27" s="269">
        <v>0.3430555555555555</v>
      </c>
      <c r="P27" s="269">
        <v>0.36388888888888887</v>
      </c>
      <c r="Q27" s="269"/>
      <c r="R27" s="269"/>
      <c r="S27" s="269"/>
      <c r="T27" s="269"/>
      <c r="U27" s="269">
        <v>0.4680555555555555</v>
      </c>
      <c r="V27" s="269">
        <v>0.50972222222222219</v>
      </c>
      <c r="W27" s="269">
        <v>0.53055555555555556</v>
      </c>
      <c r="X27" s="269" t="s">
        <v>43</v>
      </c>
      <c r="Y27" s="269"/>
      <c r="Z27" s="269">
        <v>0.57222222222222219</v>
      </c>
      <c r="AA27" s="269"/>
      <c r="AB27" s="269"/>
      <c r="AC27" s="269">
        <v>0.61388888888888882</v>
      </c>
      <c r="AD27" s="269">
        <v>0.63472222222222219</v>
      </c>
      <c r="AE27" s="174">
        <v>0.65555555555555556</v>
      </c>
      <c r="AF27" s="174">
        <v>0.67638888888888893</v>
      </c>
      <c r="AG27" s="174"/>
      <c r="AH27" s="174">
        <v>0.6972222222222223</v>
      </c>
      <c r="AI27" s="174">
        <v>0.71805555555555556</v>
      </c>
      <c r="AJ27" s="174"/>
      <c r="AK27" s="174">
        <v>0.73888888888888893</v>
      </c>
      <c r="AL27" s="174">
        <v>0.7597222222222223</v>
      </c>
      <c r="AM27" s="174"/>
      <c r="AN27" s="174">
        <v>0.78055555555555556</v>
      </c>
      <c r="AO27" s="174"/>
      <c r="AP27" s="174">
        <v>0.80138888888888893</v>
      </c>
      <c r="AQ27" s="174">
        <v>0.8222222222222223</v>
      </c>
      <c r="AR27" s="174"/>
      <c r="AS27" s="174"/>
      <c r="AT27" s="174"/>
      <c r="AU27" s="174"/>
      <c r="AV27" s="174"/>
      <c r="AW27" s="288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226"/>
      <c r="BP27" s="174"/>
      <c r="BQ27" s="174"/>
      <c r="BR27" s="174"/>
      <c r="BS27" s="174"/>
      <c r="BT27" s="174"/>
      <c r="BU27" s="174"/>
      <c r="BV27" s="174"/>
      <c r="BW27" s="174"/>
      <c r="BX27" s="174"/>
      <c r="BY27" s="174"/>
      <c r="BZ27" s="174"/>
      <c r="CA27" s="174"/>
      <c r="CB27" s="174"/>
      <c r="CC27" s="174"/>
      <c r="CD27" s="174"/>
    </row>
    <row r="28" spans="1:82" s="74" customFormat="1" ht="9.9499999999999993" hidden="1" customHeight="1" x14ac:dyDescent="0.25">
      <c r="A28" s="30" t="s">
        <v>44</v>
      </c>
      <c r="B28" s="30"/>
      <c r="C28" s="73"/>
      <c r="D28" s="48"/>
      <c r="E28" s="48"/>
      <c r="F28" s="48"/>
      <c r="G28" s="175"/>
      <c r="H28" s="175"/>
      <c r="I28" s="175"/>
      <c r="J28" s="176"/>
      <c r="K28" s="176"/>
      <c r="L28" s="176"/>
      <c r="M28" s="169"/>
      <c r="N28" s="169"/>
      <c r="O28" s="169"/>
      <c r="P28" s="169"/>
      <c r="Q28" s="176"/>
      <c r="R28" s="169"/>
      <c r="S28" s="169"/>
      <c r="T28" s="169"/>
      <c r="U28" s="176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76"/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286"/>
      <c r="AX28" s="176"/>
      <c r="AY28" s="176"/>
      <c r="AZ28" s="176"/>
      <c r="BA28" s="176"/>
      <c r="BB28" s="176"/>
      <c r="BC28" s="176"/>
      <c r="BD28" s="176"/>
      <c r="BE28" s="176"/>
      <c r="BF28" s="176"/>
      <c r="BG28" s="176"/>
      <c r="BH28" s="176"/>
      <c r="BI28" s="176"/>
      <c r="BJ28" s="176"/>
      <c r="BK28" s="176"/>
      <c r="BL28" s="176"/>
      <c r="BM28" s="176"/>
      <c r="BN28" s="176"/>
      <c r="BO28" s="224"/>
      <c r="BP28" s="176"/>
      <c r="BQ28" s="176"/>
      <c r="BR28" s="176"/>
      <c r="BS28" s="176"/>
      <c r="BT28" s="176"/>
      <c r="BU28" s="176"/>
      <c r="BV28" s="176"/>
      <c r="BW28" s="176"/>
      <c r="BX28" s="176"/>
      <c r="BY28" s="176"/>
      <c r="BZ28" s="176"/>
      <c r="CA28" s="176"/>
      <c r="CB28" s="176"/>
      <c r="CC28" s="176"/>
      <c r="CD28" s="176"/>
    </row>
    <row r="29" spans="1:82" s="75" customFormat="1" ht="9.9499999999999993" customHeight="1" x14ac:dyDescent="0.25">
      <c r="A29" s="3" t="s">
        <v>45</v>
      </c>
      <c r="B29" s="3"/>
      <c r="C29" s="27" t="s">
        <v>18</v>
      </c>
      <c r="D29" s="48"/>
      <c r="E29" s="48"/>
      <c r="F29" s="48"/>
      <c r="G29" s="168"/>
      <c r="H29" s="168"/>
      <c r="I29" s="168"/>
      <c r="J29" s="169"/>
      <c r="K29" s="169"/>
      <c r="L29" s="169"/>
      <c r="M29" s="169">
        <v>0.29375000000000001</v>
      </c>
      <c r="N29" s="169"/>
      <c r="O29" s="169"/>
      <c r="P29" s="169">
        <v>0.3354166666666667</v>
      </c>
      <c r="Q29" s="169">
        <v>0.3527777777777778</v>
      </c>
      <c r="R29" s="169"/>
      <c r="S29" s="169"/>
      <c r="T29" s="169"/>
      <c r="U29" s="169">
        <v>0.43958333333333338</v>
      </c>
      <c r="V29" s="178"/>
      <c r="W29" s="169">
        <v>0.5229166666666667</v>
      </c>
      <c r="X29" s="171"/>
      <c r="Y29" s="178"/>
      <c r="Z29" s="170"/>
      <c r="AA29" s="169">
        <v>0.56111111111111112</v>
      </c>
      <c r="AB29" s="178"/>
      <c r="AC29" s="169">
        <v>0.5854166666666667</v>
      </c>
      <c r="AD29" s="170"/>
      <c r="AE29" s="169">
        <v>0.64444444444444449</v>
      </c>
      <c r="AF29" s="169"/>
      <c r="AG29" s="178"/>
      <c r="AH29" s="169">
        <v>0.66875000000000007</v>
      </c>
      <c r="AI29" s="169">
        <v>0.68611111111111101</v>
      </c>
      <c r="AJ29" s="178"/>
      <c r="AK29" s="169">
        <f>AH29+60/1440</f>
        <v>0.7104166666666667</v>
      </c>
      <c r="AL29" s="169"/>
      <c r="AM29" s="169"/>
      <c r="AN29" s="169">
        <f>AK29+60/1440</f>
        <v>0.75208333333333333</v>
      </c>
      <c r="AO29" s="169"/>
      <c r="AP29" s="169">
        <f>AN29+60/1440</f>
        <v>0.79374999999999996</v>
      </c>
      <c r="AQ29" s="169"/>
      <c r="AR29" s="169"/>
      <c r="AS29" s="169"/>
      <c r="AT29" s="169"/>
      <c r="AU29" s="169"/>
      <c r="AV29" s="169"/>
      <c r="AW29" s="286"/>
      <c r="AX29" s="169"/>
      <c r="AY29" s="169"/>
      <c r="AZ29" s="169">
        <v>0.43958333333333338</v>
      </c>
      <c r="BA29" s="169"/>
      <c r="BB29" s="169">
        <f>AZ29+120/1440</f>
        <v>0.5229166666666667</v>
      </c>
      <c r="BC29" s="169"/>
      <c r="BD29" s="169">
        <f>BB29+120/1440</f>
        <v>0.60625000000000007</v>
      </c>
      <c r="BE29" s="169"/>
      <c r="BF29" s="169">
        <f>BD29+120/1440</f>
        <v>0.68958333333333344</v>
      </c>
      <c r="BG29" s="169"/>
      <c r="BH29" s="169">
        <f>BF29+120/1440</f>
        <v>0.77291666666666681</v>
      </c>
      <c r="BI29" s="169"/>
      <c r="BJ29" s="169"/>
      <c r="BK29" s="169"/>
      <c r="BL29" s="169"/>
      <c r="BM29" s="169"/>
      <c r="BN29" s="169"/>
      <c r="BO29" s="224"/>
      <c r="BP29" s="169"/>
      <c r="BQ29" s="169">
        <v>0.43958333333333338</v>
      </c>
      <c r="BR29" s="169"/>
      <c r="BS29" s="169">
        <f>BQ29+120/1440</f>
        <v>0.5229166666666667</v>
      </c>
      <c r="BT29" s="169"/>
      <c r="BU29" s="169">
        <f>BS29+120/1440</f>
        <v>0.60625000000000007</v>
      </c>
      <c r="BV29" s="169"/>
      <c r="BW29" s="169">
        <f>BU29+120/1440</f>
        <v>0.68958333333333344</v>
      </c>
      <c r="BX29" s="169"/>
      <c r="BY29" s="169">
        <f>BW29+120/1440</f>
        <v>0.77291666666666681</v>
      </c>
      <c r="BZ29" s="169"/>
      <c r="CA29" s="169"/>
      <c r="CB29" s="169"/>
      <c r="CC29" s="169"/>
      <c r="CD29" s="169"/>
    </row>
    <row r="30" spans="1:82" s="75" customFormat="1" ht="9.9499999999999993" customHeight="1" x14ac:dyDescent="0.25">
      <c r="A30" s="3" t="s">
        <v>46</v>
      </c>
      <c r="B30" s="3" t="s">
        <v>36</v>
      </c>
      <c r="C30" s="27" t="s">
        <v>24</v>
      </c>
      <c r="D30" s="48"/>
      <c r="E30" s="48"/>
      <c r="F30" s="48"/>
      <c r="G30" s="168"/>
      <c r="H30" s="168"/>
      <c r="I30" s="168"/>
      <c r="J30" s="169"/>
      <c r="K30" s="169"/>
      <c r="L30" s="169"/>
      <c r="M30" s="169">
        <f>M29+9/1440</f>
        <v>0.3</v>
      </c>
      <c r="N30" s="169"/>
      <c r="O30" s="169"/>
      <c r="P30" s="169">
        <f>P29+9/1440</f>
        <v>0.34166666666666667</v>
      </c>
      <c r="Q30" s="169">
        <f>Q29+9/1440</f>
        <v>0.35902777777777778</v>
      </c>
      <c r="R30" s="169"/>
      <c r="S30" s="169"/>
      <c r="T30" s="169"/>
      <c r="U30" s="169">
        <f>U29+9/1440</f>
        <v>0.44583333333333336</v>
      </c>
      <c r="V30" s="178"/>
      <c r="W30" s="169">
        <f>W29+9/1440</f>
        <v>0.52916666666666667</v>
      </c>
      <c r="X30" s="171"/>
      <c r="Y30" s="178"/>
      <c r="Z30" s="170"/>
      <c r="AA30" s="169">
        <f>AA29+9/1440</f>
        <v>0.56736111111111109</v>
      </c>
      <c r="AB30" s="178"/>
      <c r="AC30" s="169">
        <f>AC29+9/1440</f>
        <v>0.59166666666666667</v>
      </c>
      <c r="AD30" s="170"/>
      <c r="AE30" s="169">
        <f>AE29+9/1440</f>
        <v>0.65069444444444446</v>
      </c>
      <c r="AF30" s="169"/>
      <c r="AG30" s="178"/>
      <c r="AH30" s="169">
        <f>AH29+9/1440</f>
        <v>0.67500000000000004</v>
      </c>
      <c r="AI30" s="169">
        <f>AI29+9/1440</f>
        <v>0.69236111111111098</v>
      </c>
      <c r="AJ30" s="178"/>
      <c r="AK30" s="169">
        <f>AK29+9/1440</f>
        <v>0.71666666666666667</v>
      </c>
      <c r="AL30" s="169"/>
      <c r="AM30" s="169"/>
      <c r="AN30" s="169">
        <f>AN29+9/1440</f>
        <v>0.7583333333333333</v>
      </c>
      <c r="AO30" s="169"/>
      <c r="AP30" s="169">
        <f>AP29+9/1440</f>
        <v>0.79999999999999993</v>
      </c>
      <c r="AQ30" s="169"/>
      <c r="AR30" s="169"/>
      <c r="AS30" s="169"/>
      <c r="AT30" s="169"/>
      <c r="AU30" s="169"/>
      <c r="AV30" s="169"/>
      <c r="AW30" s="286"/>
      <c r="AX30" s="169"/>
      <c r="AY30" s="169"/>
      <c r="AZ30" s="169">
        <f>AZ29+9/1440</f>
        <v>0.44583333333333336</v>
      </c>
      <c r="BA30" s="169"/>
      <c r="BB30" s="169">
        <f>BB29+9/1440</f>
        <v>0.52916666666666667</v>
      </c>
      <c r="BC30" s="169"/>
      <c r="BD30" s="169">
        <f>BD29+9/1440</f>
        <v>0.61250000000000004</v>
      </c>
      <c r="BE30" s="169"/>
      <c r="BF30" s="169">
        <f>BF29+9/1440</f>
        <v>0.69583333333333341</v>
      </c>
      <c r="BG30" s="169"/>
      <c r="BH30" s="169">
        <f>BH29+9/1440</f>
        <v>0.77916666666666679</v>
      </c>
      <c r="BI30" s="169"/>
      <c r="BJ30" s="169"/>
      <c r="BK30" s="169"/>
      <c r="BL30" s="169"/>
      <c r="BM30" s="169"/>
      <c r="BN30" s="169"/>
      <c r="BO30" s="224"/>
      <c r="BP30" s="169"/>
      <c r="BQ30" s="169">
        <f>BQ29+9/1440</f>
        <v>0.44583333333333336</v>
      </c>
      <c r="BR30" s="169"/>
      <c r="BS30" s="169">
        <f>BS29+9/1440</f>
        <v>0.52916666666666667</v>
      </c>
      <c r="BT30" s="169"/>
      <c r="BU30" s="169">
        <f>BU29+9/1440</f>
        <v>0.61250000000000004</v>
      </c>
      <c r="BV30" s="169"/>
      <c r="BW30" s="169">
        <f>BW29+9/1440</f>
        <v>0.69583333333333341</v>
      </c>
      <c r="BX30" s="169"/>
      <c r="BY30" s="169">
        <f>BY29+9/1440</f>
        <v>0.77916666666666679</v>
      </c>
      <c r="BZ30" s="169"/>
      <c r="CA30" s="169"/>
      <c r="CB30" s="169"/>
      <c r="CC30" s="169"/>
      <c r="CD30" s="169"/>
    </row>
    <row r="31" spans="1:82" s="75" customFormat="1" ht="9.9499999999999993" customHeight="1" x14ac:dyDescent="0.25">
      <c r="A31" s="3" t="s">
        <v>47</v>
      </c>
      <c r="B31" s="3" t="s">
        <v>23</v>
      </c>
      <c r="C31" s="27" t="s">
        <v>24</v>
      </c>
      <c r="D31" s="48"/>
      <c r="E31" s="48"/>
      <c r="F31" s="48"/>
      <c r="G31" s="169"/>
      <c r="H31" s="169"/>
      <c r="I31" s="169"/>
      <c r="J31" s="169"/>
      <c r="K31" s="169"/>
      <c r="L31" s="169"/>
      <c r="M31" s="169">
        <f>M30+3/1440</f>
        <v>0.30208333333333331</v>
      </c>
      <c r="N31" s="169"/>
      <c r="O31" s="169"/>
      <c r="P31" s="169">
        <f>P30+3/1440</f>
        <v>0.34375</v>
      </c>
      <c r="Q31" s="169">
        <f>Q30+3/1440</f>
        <v>0.3611111111111111</v>
      </c>
      <c r="R31" s="169"/>
      <c r="S31" s="169"/>
      <c r="T31" s="169"/>
      <c r="U31" s="169">
        <f>U30+3/1440</f>
        <v>0.44791666666666669</v>
      </c>
      <c r="V31" s="178"/>
      <c r="W31" s="169">
        <f>W30+3/1440</f>
        <v>0.53125</v>
      </c>
      <c r="X31" s="171"/>
      <c r="Y31" s="178"/>
      <c r="Z31" s="169"/>
      <c r="AA31" s="169">
        <f>AA30+3/1440</f>
        <v>0.56944444444444442</v>
      </c>
      <c r="AB31" s="178"/>
      <c r="AC31" s="169">
        <f>AC30+3/1440</f>
        <v>0.59375</v>
      </c>
      <c r="AD31" s="170"/>
      <c r="AE31" s="169">
        <f>AE30+3/1440</f>
        <v>0.65277777777777779</v>
      </c>
      <c r="AF31" s="169"/>
      <c r="AG31" s="178"/>
      <c r="AH31" s="169">
        <f>AH30+3/1440</f>
        <v>0.67708333333333337</v>
      </c>
      <c r="AI31" s="169">
        <f>AI30+3/1440</f>
        <v>0.69444444444444431</v>
      </c>
      <c r="AJ31" s="178"/>
      <c r="AK31" s="169">
        <f>AK30+3/1440</f>
        <v>0.71875</v>
      </c>
      <c r="AL31" s="169"/>
      <c r="AM31" s="169"/>
      <c r="AN31" s="169">
        <f>AN30+3/1440</f>
        <v>0.76041666666666663</v>
      </c>
      <c r="AO31" s="169"/>
      <c r="AP31" s="169">
        <f>AP30+3/1440</f>
        <v>0.80208333333333326</v>
      </c>
      <c r="AQ31" s="169"/>
      <c r="AR31" s="169"/>
      <c r="AS31" s="169"/>
      <c r="AT31" s="169"/>
      <c r="AU31" s="169"/>
      <c r="AV31" s="169"/>
      <c r="AW31" s="286"/>
      <c r="AX31" s="169"/>
      <c r="AY31" s="169"/>
      <c r="AZ31" s="169">
        <f>AZ30+3/1440</f>
        <v>0.44791666666666669</v>
      </c>
      <c r="BA31" s="169"/>
      <c r="BB31" s="169">
        <f>BB30+3/1440</f>
        <v>0.53125</v>
      </c>
      <c r="BC31" s="169"/>
      <c r="BD31" s="169">
        <f>BD30+3/1440</f>
        <v>0.61458333333333337</v>
      </c>
      <c r="BE31" s="169"/>
      <c r="BF31" s="169">
        <f>BF30+3/1440</f>
        <v>0.69791666666666674</v>
      </c>
      <c r="BG31" s="169"/>
      <c r="BH31" s="169">
        <f>BH30+3/1440</f>
        <v>0.78125000000000011</v>
      </c>
      <c r="BI31" s="169"/>
      <c r="BJ31" s="169"/>
      <c r="BK31" s="169"/>
      <c r="BL31" s="169"/>
      <c r="BM31" s="169"/>
      <c r="BN31" s="169"/>
      <c r="BO31" s="224"/>
      <c r="BP31" s="169"/>
      <c r="BQ31" s="169">
        <f>BQ30+3/1440</f>
        <v>0.44791666666666669</v>
      </c>
      <c r="BR31" s="169"/>
      <c r="BS31" s="169">
        <f>BS30+3/1440</f>
        <v>0.53125</v>
      </c>
      <c r="BT31" s="169"/>
      <c r="BU31" s="169">
        <f>BU30+3/1440</f>
        <v>0.61458333333333337</v>
      </c>
      <c r="BV31" s="169"/>
      <c r="BW31" s="169">
        <f>BW30+3/1440</f>
        <v>0.69791666666666674</v>
      </c>
      <c r="BX31" s="169"/>
      <c r="BY31" s="169">
        <f>BY30+3/1440</f>
        <v>0.78125000000000011</v>
      </c>
      <c r="BZ31" s="169"/>
      <c r="CA31" s="169"/>
      <c r="CB31" s="169"/>
      <c r="CC31" s="169"/>
      <c r="CD31" s="169"/>
    </row>
    <row r="32" spans="1:82" s="32" customFormat="1" ht="9.9499999999999993" hidden="1" customHeight="1" x14ac:dyDescent="0.25">
      <c r="A32" s="31" t="s">
        <v>48</v>
      </c>
      <c r="B32" s="31"/>
      <c r="C32" s="31"/>
      <c r="D32" s="65"/>
      <c r="E32" s="65"/>
      <c r="F32" s="65"/>
      <c r="G32" s="31"/>
      <c r="H32" s="31"/>
      <c r="I32" s="31"/>
      <c r="M32" s="112"/>
      <c r="N32" s="111">
        <v>0.32291666666666669</v>
      </c>
      <c r="O32" s="33"/>
      <c r="R32" s="33">
        <v>0.32291666666666669</v>
      </c>
      <c r="S32" s="33">
        <v>0.32291666666666669</v>
      </c>
      <c r="Y32" s="112"/>
      <c r="AW32" s="277"/>
      <c r="BO32" s="224"/>
    </row>
    <row r="33" spans="1:86" s="6" customFormat="1" ht="12" customHeight="1" x14ac:dyDescent="0.25">
      <c r="A33" s="1" t="s">
        <v>49</v>
      </c>
      <c r="B33" s="1" t="s">
        <v>34</v>
      </c>
      <c r="C33" s="1"/>
      <c r="D33" s="66">
        <v>4.1666666666666666E-3</v>
      </c>
      <c r="E33" s="66"/>
      <c r="F33" s="66">
        <v>4.1666666666666666E-3</v>
      </c>
      <c r="G33" s="1"/>
      <c r="H33" s="1"/>
      <c r="I33" s="6">
        <f>I20+$D33-1/1440</f>
        <v>0.23124999999999998</v>
      </c>
      <c r="J33" s="6">
        <f>J20+$D33</f>
        <v>0.24722222222222223</v>
      </c>
      <c r="K33" s="266">
        <f>K20+$D33</f>
        <v>0.27152777777777776</v>
      </c>
      <c r="L33" s="130">
        <f>L20+$F33</f>
        <v>0.2805555555555555</v>
      </c>
      <c r="M33" s="270"/>
      <c r="N33" s="108">
        <f>N20+$D33</f>
        <v>0.31319444444444439</v>
      </c>
      <c r="O33" s="130">
        <f>O20+$D33</f>
        <v>0.31527777777777766</v>
      </c>
      <c r="P33" s="100"/>
      <c r="R33" s="6">
        <f>R20+$D33</f>
        <v>0.35486111111111102</v>
      </c>
      <c r="S33" s="6">
        <f>S20+$D33</f>
        <v>0.3965277777777777</v>
      </c>
      <c r="T33" s="6">
        <f>T20+$D33</f>
        <v>0.43819444444444439</v>
      </c>
      <c r="V33" s="6">
        <f>V20+$D33</f>
        <v>0.47986111111111107</v>
      </c>
      <c r="W33" s="130">
        <f>W22+6/1440</f>
        <v>0.50208333333333333</v>
      </c>
      <c r="X33" s="264"/>
      <c r="Y33" s="6">
        <f>Y20+$D33</f>
        <v>0.5215277777777777</v>
      </c>
      <c r="Z33" s="266">
        <f>Z20+$D33</f>
        <v>0.54652777777777772</v>
      </c>
      <c r="AA33" s="264"/>
      <c r="AB33" s="6">
        <f>AB20+$D33</f>
        <v>0.56319444444444433</v>
      </c>
      <c r="AC33" s="100"/>
      <c r="AD33" s="6">
        <f>AD20+$D33</f>
        <v>0.60486111111111096</v>
      </c>
      <c r="AE33" s="130">
        <f>AE20+$D33</f>
        <v>0.62569444444444444</v>
      </c>
      <c r="AF33" s="6">
        <f>AF20+$D33</f>
        <v>0.64652777777777759</v>
      </c>
      <c r="AG33" s="130">
        <f>AG20+$D33</f>
        <v>0.65972222222222221</v>
      </c>
      <c r="AH33" s="100"/>
      <c r="AI33" s="100"/>
      <c r="AJ33" s="6">
        <f>AJ20+$D33</f>
        <v>0.68819444444444422</v>
      </c>
      <c r="AK33" s="6">
        <f>AK22+6/1440</f>
        <v>0.7138888888888888</v>
      </c>
      <c r="AL33" s="6">
        <f>AL20+$D33</f>
        <v>0.72986111111111085</v>
      </c>
      <c r="AN33" s="6">
        <f>AN22+6/1440</f>
        <v>0.75555555555555542</v>
      </c>
      <c r="AO33" s="6">
        <f>AO20+$D33</f>
        <v>0.77152777777777748</v>
      </c>
      <c r="AP33" s="6">
        <f>AP22+6/1440</f>
        <v>0.79722222222222205</v>
      </c>
      <c r="AQ33" s="6">
        <f>AQ20+$D33</f>
        <v>0.81319444444444411</v>
      </c>
      <c r="AR33" s="6">
        <f>AR22+6/1440</f>
        <v>0.83888888888888868</v>
      </c>
      <c r="AS33" s="201">
        <f>AS20+$D33</f>
        <v>0.87569444444444422</v>
      </c>
      <c r="AT33" s="201">
        <f>AT20+$D33</f>
        <v>0.91736111111111085</v>
      </c>
      <c r="AU33" s="201">
        <f>AU20+$D33</f>
        <v>0.95902777777777748</v>
      </c>
      <c r="AV33" s="201">
        <f>AV20+$D33</f>
        <v>1.0006944444444441</v>
      </c>
      <c r="AW33" s="266"/>
      <c r="AX33" s="16"/>
      <c r="AY33" s="6">
        <f>AY20+$D33</f>
        <v>0.37291666666666667</v>
      </c>
      <c r="AZ33" s="16"/>
      <c r="BA33" s="6">
        <f>BA20+$D33</f>
        <v>0.45625000000000004</v>
      </c>
      <c r="BB33" s="16"/>
      <c r="BC33" s="6">
        <f>BC20+$D33</f>
        <v>0.53958333333333341</v>
      </c>
      <c r="BD33" s="16"/>
      <c r="BE33" s="6">
        <f t="shared" ref="BE33:BN33" si="99">BE20+$D33</f>
        <v>0.62291666666666667</v>
      </c>
      <c r="BF33" s="201">
        <f t="shared" si="99"/>
        <v>0.6645833333333333</v>
      </c>
      <c r="BG33" s="201">
        <f t="shared" si="99"/>
        <v>0.70624999999999993</v>
      </c>
      <c r="BH33" s="201">
        <f t="shared" si="99"/>
        <v>0.74791666666666656</v>
      </c>
      <c r="BI33" s="201">
        <f t="shared" si="99"/>
        <v>0.78958333333333319</v>
      </c>
      <c r="BJ33" s="201">
        <f t="shared" si="99"/>
        <v>0.83124999999999982</v>
      </c>
      <c r="BK33" s="201">
        <f t="shared" si="99"/>
        <v>0.87291666666666645</v>
      </c>
      <c r="BL33" s="201">
        <f t="shared" si="99"/>
        <v>0.91458333333333308</v>
      </c>
      <c r="BM33" s="201">
        <f t="shared" si="99"/>
        <v>0.95624999999999971</v>
      </c>
      <c r="BN33" s="201">
        <f t="shared" si="99"/>
        <v>0.99791666666666634</v>
      </c>
      <c r="BO33" s="16"/>
      <c r="BP33" s="201">
        <f>BP20+$D33</f>
        <v>0.37291666666666662</v>
      </c>
      <c r="BQ33" s="201">
        <f t="shared" ref="BQ33:CB33" si="100">BQ20+$D33</f>
        <v>0.4145833333333333</v>
      </c>
      <c r="BR33" s="201">
        <f t="shared" si="100"/>
        <v>0.45624999999999999</v>
      </c>
      <c r="BS33" s="201">
        <f t="shared" si="100"/>
        <v>0.49791666666666667</v>
      </c>
      <c r="BT33" s="201">
        <f t="shared" si="100"/>
        <v>0.5395833333333333</v>
      </c>
      <c r="BU33" s="201">
        <f t="shared" si="100"/>
        <v>0.58124999999999993</v>
      </c>
      <c r="BV33" s="201">
        <f t="shared" si="100"/>
        <v>0.62291666666666656</v>
      </c>
      <c r="BW33" s="201">
        <f t="shared" si="100"/>
        <v>0.66458333333333319</v>
      </c>
      <c r="BX33" s="201">
        <f t="shared" si="100"/>
        <v>0.70624999999999982</v>
      </c>
      <c r="BY33" s="201">
        <f t="shared" si="100"/>
        <v>0.74791666666666645</v>
      </c>
      <c r="BZ33" s="201">
        <f t="shared" si="100"/>
        <v>0.78958333333333308</v>
      </c>
      <c r="CA33" s="201">
        <f t="shared" si="100"/>
        <v>0.83124999999999971</v>
      </c>
      <c r="CB33" s="201">
        <f t="shared" si="100"/>
        <v>0.87291666666666634</v>
      </c>
      <c r="CC33" s="201">
        <f>CC20+$D33</f>
        <v>0.91458333333333297</v>
      </c>
      <c r="CD33" s="201">
        <f>CD20+$D33</f>
        <v>0.9562499999999996</v>
      </c>
    </row>
    <row r="34" spans="1:86" s="6" customFormat="1" ht="12" customHeight="1" x14ac:dyDescent="0.25">
      <c r="A34" s="1" t="s">
        <v>49</v>
      </c>
      <c r="B34" s="1" t="s">
        <v>50</v>
      </c>
      <c r="C34" s="1"/>
      <c r="D34" s="66">
        <v>6.9444444444444447E-4</v>
      </c>
      <c r="E34" s="66"/>
      <c r="F34" s="66"/>
      <c r="G34" s="15"/>
      <c r="H34" s="15"/>
      <c r="I34" s="6">
        <f>I33+$D34</f>
        <v>0.23194444444444443</v>
      </c>
      <c r="J34" s="6">
        <f>J33+$D34</f>
        <v>0.24791666666666667</v>
      </c>
      <c r="K34" s="266">
        <f>K33+$D34</f>
        <v>0.2722222222222222</v>
      </c>
      <c r="L34" s="137" t="s">
        <v>26</v>
      </c>
      <c r="M34" s="270"/>
      <c r="N34" s="108">
        <f>N33+$D34</f>
        <v>0.31388888888888883</v>
      </c>
      <c r="O34" s="130">
        <f>O33+$D34</f>
        <v>0.3159722222222221</v>
      </c>
      <c r="P34" s="100"/>
      <c r="R34" s="6">
        <f>R33+$D34</f>
        <v>0.35555555555555546</v>
      </c>
      <c r="S34" s="6">
        <f>S33+$D34</f>
        <v>0.39722222222222214</v>
      </c>
      <c r="T34" s="6">
        <f>T33+$D34</f>
        <v>0.43888888888888883</v>
      </c>
      <c r="V34" s="6">
        <f>V33+$D34</f>
        <v>0.48055555555555551</v>
      </c>
      <c r="W34" s="143" t="s">
        <v>26</v>
      </c>
      <c r="X34" s="264"/>
      <c r="Y34" s="6">
        <f>Y33+$D34</f>
        <v>0.52222222222222214</v>
      </c>
      <c r="Z34" s="247" t="s">
        <v>26</v>
      </c>
      <c r="AA34" s="264"/>
      <c r="AB34" s="6">
        <f>AB33+$D34</f>
        <v>0.56388888888888877</v>
      </c>
      <c r="AC34" s="100"/>
      <c r="AD34" s="6">
        <f>AD33+$D34</f>
        <v>0.6055555555555554</v>
      </c>
      <c r="AE34" s="137" t="s">
        <v>26</v>
      </c>
      <c r="AF34" s="6">
        <f>AF33+$D34</f>
        <v>0.64722222222222203</v>
      </c>
      <c r="AG34" s="137" t="s">
        <v>26</v>
      </c>
      <c r="AH34" s="100"/>
      <c r="AI34" s="100"/>
      <c r="AJ34" s="6">
        <f t="shared" ref="AJ34:AO34" si="101">AJ33+$D34</f>
        <v>0.68888888888888866</v>
      </c>
      <c r="AK34" s="6">
        <f t="shared" ref="AK34" si="102">AK33+$D34</f>
        <v>0.71458333333333324</v>
      </c>
      <c r="AL34" s="6">
        <f t="shared" si="101"/>
        <v>0.73055555555555529</v>
      </c>
      <c r="AN34" s="6">
        <f t="shared" ref="AN34" si="103">AN33+$D34</f>
        <v>0.75624999999999987</v>
      </c>
      <c r="AO34" s="6">
        <f t="shared" si="101"/>
        <v>0.77222222222222192</v>
      </c>
      <c r="AP34" s="6">
        <f>AP33+$D34</f>
        <v>0.7979166666666665</v>
      </c>
      <c r="AQ34" s="6">
        <f>AQ33+$D34</f>
        <v>0.81388888888888855</v>
      </c>
      <c r="AR34" s="6">
        <f t="shared" ref="AR34" si="104">AR33+$D34</f>
        <v>0.83958333333333313</v>
      </c>
      <c r="AS34" s="201">
        <f>AS33+$D34</f>
        <v>0.87638888888888866</v>
      </c>
      <c r="AT34" s="201">
        <f>AT33+$D34</f>
        <v>0.91805555555555529</v>
      </c>
      <c r="AU34" s="201">
        <f>AU33+$D34</f>
        <v>0.95972222222222192</v>
      </c>
      <c r="AV34" s="201">
        <f>AV33+$D34</f>
        <v>1.0013888888888887</v>
      </c>
      <c r="AW34" s="266"/>
      <c r="AY34" s="6">
        <f>AY33+$D34</f>
        <v>0.37361111111111112</v>
      </c>
      <c r="BA34" s="6">
        <f>BA33+$D34</f>
        <v>0.45694444444444449</v>
      </c>
      <c r="BC34" s="6">
        <f>BC33+$D34</f>
        <v>0.54027777777777786</v>
      </c>
      <c r="BE34" s="6">
        <f t="shared" ref="BE34:BN34" si="105">BE33+$D34</f>
        <v>0.62361111111111112</v>
      </c>
      <c r="BF34" s="201">
        <f t="shared" si="105"/>
        <v>0.66527777777777775</v>
      </c>
      <c r="BG34" s="201">
        <f t="shared" si="105"/>
        <v>0.70694444444444438</v>
      </c>
      <c r="BH34" s="201">
        <f t="shared" si="105"/>
        <v>0.74861111111111101</v>
      </c>
      <c r="BI34" s="201">
        <f t="shared" si="105"/>
        <v>0.79027777777777763</v>
      </c>
      <c r="BJ34" s="201">
        <f t="shared" si="105"/>
        <v>0.83194444444444426</v>
      </c>
      <c r="BK34" s="201">
        <f t="shared" si="105"/>
        <v>0.87361111111111089</v>
      </c>
      <c r="BL34" s="201">
        <f t="shared" si="105"/>
        <v>0.91527777777777752</v>
      </c>
      <c r="BM34" s="201">
        <f t="shared" si="105"/>
        <v>0.95694444444444415</v>
      </c>
      <c r="BN34" s="201">
        <f t="shared" si="105"/>
        <v>0.99861111111111078</v>
      </c>
      <c r="BO34" s="16"/>
      <c r="BP34" s="201">
        <f>BP33+$D34</f>
        <v>0.37361111111111106</v>
      </c>
      <c r="BQ34" s="201">
        <f t="shared" ref="BQ34:CB34" si="106">BQ33+$D34</f>
        <v>0.41527777777777775</v>
      </c>
      <c r="BR34" s="201">
        <f t="shared" si="106"/>
        <v>0.45694444444444443</v>
      </c>
      <c r="BS34" s="201">
        <f t="shared" si="106"/>
        <v>0.49861111111111112</v>
      </c>
      <c r="BT34" s="201">
        <f t="shared" si="106"/>
        <v>0.54027777777777775</v>
      </c>
      <c r="BU34" s="201">
        <f t="shared" si="106"/>
        <v>0.58194444444444438</v>
      </c>
      <c r="BV34" s="201">
        <f t="shared" si="106"/>
        <v>0.62361111111111101</v>
      </c>
      <c r="BW34" s="201">
        <f t="shared" si="106"/>
        <v>0.66527777777777763</v>
      </c>
      <c r="BX34" s="201">
        <f t="shared" si="106"/>
        <v>0.70694444444444426</v>
      </c>
      <c r="BY34" s="201">
        <f t="shared" si="106"/>
        <v>0.74861111111111089</v>
      </c>
      <c r="BZ34" s="201">
        <f t="shared" si="106"/>
        <v>0.79027777777777752</v>
      </c>
      <c r="CA34" s="201">
        <f t="shared" si="106"/>
        <v>0.83194444444444415</v>
      </c>
      <c r="CB34" s="201">
        <f t="shared" si="106"/>
        <v>0.87361111111111078</v>
      </c>
      <c r="CC34" s="201">
        <f>CC33+$D34</f>
        <v>0.91527777777777741</v>
      </c>
      <c r="CD34" s="201">
        <f>CD33+$D34</f>
        <v>0.95694444444444404</v>
      </c>
    </row>
    <row r="35" spans="1:86" s="6" customFormat="1" ht="12" customHeight="1" x14ac:dyDescent="0.25">
      <c r="A35" s="1" t="s">
        <v>49</v>
      </c>
      <c r="B35" s="1" t="s">
        <v>36</v>
      </c>
      <c r="C35" s="1"/>
      <c r="D35" s="66"/>
      <c r="E35" s="66"/>
      <c r="F35" s="66">
        <v>6.9444444444444447E-4</v>
      </c>
      <c r="G35" s="15"/>
      <c r="H35" s="15"/>
      <c r="I35" s="100" t="s">
        <v>26</v>
      </c>
      <c r="J35" s="100"/>
      <c r="K35" s="247" t="s">
        <v>26</v>
      </c>
      <c r="L35" s="130">
        <f>L33+$F35</f>
        <v>0.28124999999999994</v>
      </c>
      <c r="M35" s="100"/>
      <c r="N35" s="151" t="s">
        <v>26</v>
      </c>
      <c r="O35" s="137" t="s">
        <v>26</v>
      </c>
      <c r="P35" s="100"/>
      <c r="R35" s="100" t="s">
        <v>26</v>
      </c>
      <c r="S35" s="100" t="s">
        <v>26</v>
      </c>
      <c r="T35" s="100" t="s">
        <v>26</v>
      </c>
      <c r="V35" s="100" t="s">
        <v>26</v>
      </c>
      <c r="W35" s="130">
        <f>W33+$F35</f>
        <v>0.50277777777777777</v>
      </c>
      <c r="X35" s="271"/>
      <c r="Y35" s="100" t="s">
        <v>26</v>
      </c>
      <c r="Z35" s="266">
        <f>Z33+$F35</f>
        <v>0.54722222222222217</v>
      </c>
      <c r="AA35" s="271"/>
      <c r="AB35" s="100" t="s">
        <v>26</v>
      </c>
      <c r="AC35" s="100"/>
      <c r="AD35" s="100" t="s">
        <v>26</v>
      </c>
      <c r="AE35" s="130">
        <f>AE33+$F35</f>
        <v>0.62638888888888888</v>
      </c>
      <c r="AF35" s="100" t="s">
        <v>26</v>
      </c>
      <c r="AG35" s="130">
        <f>AG33+$F35</f>
        <v>0.66041666666666665</v>
      </c>
      <c r="AH35" s="100"/>
      <c r="AI35" s="100"/>
      <c r="AJ35" s="100" t="s">
        <v>26</v>
      </c>
      <c r="AK35" s="100"/>
      <c r="AL35" s="100" t="s">
        <v>26</v>
      </c>
      <c r="AM35" s="100"/>
      <c r="AN35" s="100"/>
      <c r="AO35" s="100" t="s">
        <v>26</v>
      </c>
      <c r="AP35" s="100"/>
      <c r="AQ35" s="100" t="s">
        <v>26</v>
      </c>
      <c r="AR35" s="100"/>
      <c r="AW35" s="266"/>
      <c r="BO35" s="16"/>
    </row>
    <row r="36" spans="1:86" s="6" customFormat="1" ht="12" customHeight="1" x14ac:dyDescent="0.25">
      <c r="A36" s="1" t="s">
        <v>51</v>
      </c>
      <c r="B36" s="1" t="s">
        <v>52</v>
      </c>
      <c r="C36" s="1"/>
      <c r="D36" s="66"/>
      <c r="E36" s="66"/>
      <c r="F36" s="66">
        <v>4.8611111111111112E-3</v>
      </c>
      <c r="G36" s="15"/>
      <c r="H36" s="15"/>
      <c r="I36" s="100" t="s">
        <v>26</v>
      </c>
      <c r="J36" s="100"/>
      <c r="K36" s="247" t="s">
        <v>26</v>
      </c>
      <c r="L36" s="130">
        <f>L35+$F36</f>
        <v>0.28611111111111104</v>
      </c>
      <c r="M36" s="100"/>
      <c r="N36" s="151" t="s">
        <v>26</v>
      </c>
      <c r="O36" s="137" t="s">
        <v>26</v>
      </c>
      <c r="P36" s="100"/>
      <c r="R36" s="100" t="s">
        <v>26</v>
      </c>
      <c r="S36" s="100" t="s">
        <v>26</v>
      </c>
      <c r="T36" s="100" t="s">
        <v>26</v>
      </c>
      <c r="V36" s="100" t="s">
        <v>26</v>
      </c>
      <c r="W36" s="130">
        <f>W35+$F36</f>
        <v>0.50763888888888886</v>
      </c>
      <c r="X36" s="271"/>
      <c r="Y36" s="100" t="s">
        <v>26</v>
      </c>
      <c r="Z36" s="266">
        <f>Z35+$F36</f>
        <v>0.55208333333333326</v>
      </c>
      <c r="AA36" s="271"/>
      <c r="AB36" s="100" t="s">
        <v>26</v>
      </c>
      <c r="AC36" s="100"/>
      <c r="AD36" s="100" t="s">
        <v>26</v>
      </c>
      <c r="AE36" s="130">
        <f>AE35+$F36</f>
        <v>0.63124999999999998</v>
      </c>
      <c r="AF36" s="100" t="s">
        <v>26</v>
      </c>
      <c r="AG36" s="130">
        <f>AG35+$F36</f>
        <v>0.66527777777777775</v>
      </c>
      <c r="AH36" s="100"/>
      <c r="AI36" s="100"/>
      <c r="AJ36" s="100" t="s">
        <v>26</v>
      </c>
      <c r="AK36" s="100"/>
      <c r="AL36" s="100" t="s">
        <v>26</v>
      </c>
      <c r="AM36" s="100"/>
      <c r="AN36" s="100"/>
      <c r="AO36" s="100" t="s">
        <v>26</v>
      </c>
      <c r="AP36" s="100"/>
      <c r="AQ36" s="100" t="s">
        <v>26</v>
      </c>
      <c r="AR36" s="100"/>
      <c r="AW36" s="266"/>
      <c r="BO36" s="16"/>
    </row>
    <row r="37" spans="1:86" s="56" customFormat="1" ht="9.9499999999999993" customHeight="1" x14ac:dyDescent="0.25">
      <c r="A37" s="59" t="s">
        <v>48</v>
      </c>
      <c r="B37" s="59"/>
      <c r="C37" s="59"/>
      <c r="D37" s="48"/>
      <c r="E37" s="48"/>
      <c r="F37" s="48"/>
      <c r="G37" s="59"/>
      <c r="H37" s="59"/>
      <c r="L37" s="56">
        <v>0.2986111111111111</v>
      </c>
      <c r="Z37" s="56">
        <v>0.5625</v>
      </c>
      <c r="AW37" s="282"/>
      <c r="BO37" s="218"/>
    </row>
    <row r="38" spans="1:86" s="127" customFormat="1" ht="12" customHeight="1" x14ac:dyDescent="0.25">
      <c r="A38" s="6" t="s">
        <v>55</v>
      </c>
      <c r="B38" s="6" t="s">
        <v>131</v>
      </c>
      <c r="C38" s="6"/>
      <c r="D38" s="129">
        <v>4.8611111111111112E-3</v>
      </c>
      <c r="E38" s="129"/>
      <c r="F38" s="129"/>
      <c r="I38" s="6">
        <f>I34+$D38</f>
        <v>0.23680555555555555</v>
      </c>
      <c r="J38" s="6"/>
      <c r="K38" s="266">
        <f>K34+$D38</f>
        <v>0.27708333333333329</v>
      </c>
      <c r="L38" s="6"/>
      <c r="M38" s="6"/>
      <c r="N38" s="108">
        <f>N34+$D38</f>
        <v>0.31874999999999992</v>
      </c>
      <c r="O38" s="130">
        <f>O34+$D38</f>
        <v>0.32083333333333319</v>
      </c>
      <c r="P38" s="6"/>
      <c r="Q38" s="6"/>
      <c r="R38" s="6">
        <f>R34+$D38</f>
        <v>0.36041666666666655</v>
      </c>
      <c r="S38" s="6">
        <f>S34+$D38</f>
        <v>0.40208333333333324</v>
      </c>
      <c r="T38" s="6">
        <f>T34+$D38</f>
        <v>0.44374999999999992</v>
      </c>
      <c r="U38" s="6"/>
      <c r="V38" s="6">
        <f>V34+$D38</f>
        <v>0.48541666666666661</v>
      </c>
      <c r="W38" s="6"/>
      <c r="X38" s="6"/>
      <c r="Y38" s="6">
        <f>Y34+$D38</f>
        <v>0.52708333333333324</v>
      </c>
      <c r="Z38" s="268" t="s">
        <v>132</v>
      </c>
      <c r="AA38" s="6"/>
      <c r="AB38" s="6">
        <f>AB34+$D38</f>
        <v>0.56874999999999987</v>
      </c>
      <c r="AC38" s="6"/>
      <c r="AD38" s="6">
        <f>AD34+$D38</f>
        <v>0.6104166666666665</v>
      </c>
      <c r="AE38" s="137" t="s">
        <v>26</v>
      </c>
      <c r="AF38" s="6">
        <f>AF34+$D38</f>
        <v>0.65208333333333313</v>
      </c>
      <c r="AG38" s="6"/>
      <c r="AH38" s="6"/>
      <c r="AI38" s="6"/>
      <c r="AJ38" s="6">
        <f>AJ34+$D38</f>
        <v>0.69374999999999976</v>
      </c>
      <c r="AK38" s="6"/>
      <c r="AL38" s="6">
        <f>AL34+$D38</f>
        <v>0.73541666666666639</v>
      </c>
      <c r="AM38" s="6"/>
      <c r="AN38" s="6"/>
      <c r="AO38" s="6">
        <f>AO34+$D38</f>
        <v>0.77708333333333302</v>
      </c>
      <c r="AP38" s="6"/>
      <c r="AQ38" s="6">
        <f>AQ34+$D38</f>
        <v>0.81874999999999964</v>
      </c>
      <c r="AR38" s="6"/>
      <c r="AS38" s="6"/>
      <c r="AT38" s="6"/>
      <c r="AU38" s="6"/>
      <c r="AV38" s="6"/>
      <c r="AW38" s="26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1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</row>
    <row r="39" spans="1:86" s="127" customFormat="1" ht="12" customHeight="1" x14ac:dyDescent="0.25">
      <c r="A39" s="6" t="s">
        <v>55</v>
      </c>
      <c r="B39" s="6" t="s">
        <v>130</v>
      </c>
      <c r="C39" s="6"/>
      <c r="D39" s="129">
        <v>6.9444444444444447E-4</v>
      </c>
      <c r="E39" s="129"/>
      <c r="F39" s="129"/>
      <c r="I39" s="6">
        <f>I38+$D39</f>
        <v>0.23749999999999999</v>
      </c>
      <c r="J39" s="6"/>
      <c r="K39" s="266">
        <f>K38+$D39</f>
        <v>0.27777777777777773</v>
      </c>
      <c r="L39" s="6"/>
      <c r="M39" s="6"/>
      <c r="N39" s="108">
        <f>N38+$D39</f>
        <v>0.31944444444444436</v>
      </c>
      <c r="O39" s="130">
        <f>O38+$D39</f>
        <v>0.32152777777777763</v>
      </c>
      <c r="P39" s="6"/>
      <c r="Q39" s="6"/>
      <c r="R39" s="6">
        <f t="shared" ref="R39:T40" si="107">R38+$D39</f>
        <v>0.36111111111111099</v>
      </c>
      <c r="S39" s="6">
        <f t="shared" si="107"/>
        <v>0.40277777777777768</v>
      </c>
      <c r="T39" s="6">
        <f t="shared" si="107"/>
        <v>0.44444444444444436</v>
      </c>
      <c r="U39" s="6"/>
      <c r="V39" s="6">
        <f>V38+$D39</f>
        <v>0.48611111111111105</v>
      </c>
      <c r="W39" s="6"/>
      <c r="X39" s="6"/>
      <c r="Y39" s="6">
        <f>Y38+$D39</f>
        <v>0.52777777777777768</v>
      </c>
      <c r="AA39" s="6"/>
      <c r="AB39" s="6">
        <f>AB38+$D39</f>
        <v>0.56944444444444431</v>
      </c>
      <c r="AC39" s="6"/>
      <c r="AD39" s="6">
        <f>AD38+$D39</f>
        <v>0.61111111111111094</v>
      </c>
      <c r="AE39" s="78" t="s">
        <v>53</v>
      </c>
      <c r="AF39" s="6">
        <f>AF38+$D39</f>
        <v>0.65277777777777757</v>
      </c>
      <c r="AG39" s="6"/>
      <c r="AH39" s="6"/>
      <c r="AI39" s="6"/>
      <c r="AJ39" s="6">
        <f>AJ38+$D39</f>
        <v>0.6944444444444442</v>
      </c>
      <c r="AK39" s="6"/>
      <c r="AL39" s="6">
        <f>AL38+$D39</f>
        <v>0.73611111111111083</v>
      </c>
      <c r="AM39" s="6"/>
      <c r="AN39" s="6"/>
      <c r="AO39" s="6">
        <f>AO38+$D39</f>
        <v>0.77777777777777746</v>
      </c>
      <c r="AP39" s="6"/>
      <c r="AQ39" s="6">
        <f>AQ38+$D39</f>
        <v>0.81944444444444409</v>
      </c>
      <c r="AR39" s="6"/>
      <c r="AS39" s="6"/>
      <c r="AT39" s="6"/>
      <c r="AU39" s="6"/>
      <c r="AV39" s="6"/>
      <c r="AW39" s="26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1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</row>
    <row r="40" spans="1:86" s="127" customFormat="1" ht="12" customHeight="1" x14ac:dyDescent="0.25">
      <c r="A40" s="6" t="s">
        <v>55</v>
      </c>
      <c r="B40" s="6" t="s">
        <v>23</v>
      </c>
      <c r="C40" s="6" t="s">
        <v>24</v>
      </c>
      <c r="D40" s="129">
        <v>1.3888888888888889E-3</v>
      </c>
      <c r="E40" s="129"/>
      <c r="F40" s="129"/>
      <c r="I40" s="6">
        <f>I39+$D40-1/1440</f>
        <v>0.23819444444444443</v>
      </c>
      <c r="J40" s="6"/>
      <c r="K40" s="266">
        <f>K39+$D40</f>
        <v>0.27916666666666662</v>
      </c>
      <c r="L40" s="6"/>
      <c r="M40" s="6"/>
      <c r="N40" s="108">
        <f>N39+$D40</f>
        <v>0.32083333333333325</v>
      </c>
      <c r="O40" s="130">
        <f>O39+$D40</f>
        <v>0.32291666666666652</v>
      </c>
      <c r="P40" s="6"/>
      <c r="Q40" s="6"/>
      <c r="R40" s="6">
        <f t="shared" si="107"/>
        <v>0.36249999999999988</v>
      </c>
      <c r="S40" s="6">
        <f t="shared" si="107"/>
        <v>0.40416666666666656</v>
      </c>
      <c r="T40" s="6">
        <f t="shared" si="107"/>
        <v>0.44583333333333325</v>
      </c>
      <c r="U40" s="6"/>
      <c r="V40" s="6">
        <f>V39+$D40</f>
        <v>0.48749999999999993</v>
      </c>
      <c r="W40" s="6"/>
      <c r="X40" s="6"/>
      <c r="Y40" s="6">
        <f>Y39+$D40</f>
        <v>0.52916666666666656</v>
      </c>
      <c r="Z40" s="6"/>
      <c r="AA40" s="6"/>
      <c r="AB40" s="6">
        <f>AB39+$D40</f>
        <v>0.57083333333333319</v>
      </c>
      <c r="AC40" s="6"/>
      <c r="AD40" s="6">
        <f>AD39+$D40</f>
        <v>0.61249999999999982</v>
      </c>
      <c r="AE40" s="78" t="s">
        <v>54</v>
      </c>
      <c r="AF40" s="6">
        <f>AF39+$D40</f>
        <v>0.65416666666666645</v>
      </c>
      <c r="AG40" s="6"/>
      <c r="AH40" s="6"/>
      <c r="AI40" s="6"/>
      <c r="AJ40" s="6">
        <f>AJ39+$D40</f>
        <v>0.69583333333333308</v>
      </c>
      <c r="AK40" s="6"/>
      <c r="AL40" s="6">
        <f>AL39+$D40</f>
        <v>0.73749999999999971</v>
      </c>
      <c r="AM40" s="6"/>
      <c r="AN40" s="6"/>
      <c r="AO40" s="6">
        <f>AO39+$D40</f>
        <v>0.77916666666666634</v>
      </c>
      <c r="AP40" s="6"/>
      <c r="AQ40" s="6">
        <f>AQ39+$D40</f>
        <v>0.82083333333333297</v>
      </c>
      <c r="AR40" s="6"/>
      <c r="AS40" s="6"/>
      <c r="AT40" s="6"/>
      <c r="AU40" s="6"/>
      <c r="AV40" s="6"/>
      <c r="AW40" s="26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1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</row>
    <row r="41" spans="1:86" s="4" customFormat="1" ht="9.9499999999999993" customHeight="1" x14ac:dyDescent="0.25">
      <c r="A41" s="3" t="s">
        <v>47</v>
      </c>
      <c r="B41" s="3" t="s">
        <v>23</v>
      </c>
      <c r="C41" s="3" t="s">
        <v>18</v>
      </c>
      <c r="D41" s="65"/>
      <c r="E41" s="65"/>
      <c r="F41" s="65"/>
      <c r="G41" s="24"/>
      <c r="H41" s="3">
        <v>0.21944444444444444</v>
      </c>
      <c r="I41" s="24">
        <v>0.24513888888888888</v>
      </c>
      <c r="J41" s="3">
        <v>0.26111111111111113</v>
      </c>
      <c r="K41" s="24">
        <v>0.28611111111111115</v>
      </c>
      <c r="L41" s="24"/>
      <c r="M41" s="3">
        <f>J41+"1:0"</f>
        <v>0.30277777777777781</v>
      </c>
      <c r="N41" s="34">
        <v>0.32847222222222222</v>
      </c>
      <c r="O41" s="106"/>
      <c r="P41" s="3">
        <f>M41+"1:0"</f>
        <v>0.3444444444444445</v>
      </c>
      <c r="R41" s="34">
        <f>N41+"1:0"</f>
        <v>0.37013888888888891</v>
      </c>
      <c r="S41" s="34">
        <f>R41+"1:0"</f>
        <v>0.41180555555555559</v>
      </c>
      <c r="T41" s="34">
        <f>S41+"1:0"</f>
        <v>0.45347222222222228</v>
      </c>
      <c r="V41" s="34">
        <f>T41+"1:0"</f>
        <v>0.49513888888888896</v>
      </c>
      <c r="W41" s="3"/>
      <c r="Y41" s="34">
        <f>V41+"1:0"</f>
        <v>0.53680555555555565</v>
      </c>
      <c r="Z41" s="3"/>
      <c r="AB41" s="34">
        <f>Y41+"1:0"</f>
        <v>0.57847222222222228</v>
      </c>
      <c r="AC41" s="3">
        <v>0.59444444444444444</v>
      </c>
      <c r="AD41" s="34">
        <f>AB41+"1:0"</f>
        <v>0.62013888888888891</v>
      </c>
      <c r="AE41" s="3"/>
      <c r="AF41" s="34">
        <f>AD41+"1:0"</f>
        <v>0.66180555555555554</v>
      </c>
      <c r="AH41" s="3">
        <v>0.6777777777777777</v>
      </c>
      <c r="AI41" s="3"/>
      <c r="AJ41" s="34">
        <f>AF41+"1:0"</f>
        <v>0.70347222222222217</v>
      </c>
      <c r="AK41" s="3">
        <v>0.71944444444444444</v>
      </c>
      <c r="AL41" s="34">
        <f>AJ41+"1:0"</f>
        <v>0.7451388888888888</v>
      </c>
      <c r="AM41" s="34"/>
      <c r="AN41" s="3">
        <v>0.76111111111111107</v>
      </c>
      <c r="AO41" s="34">
        <f>AL41+"1:0"</f>
        <v>0.78680555555555542</v>
      </c>
      <c r="AP41" s="3">
        <v>0.8027777777777777</v>
      </c>
      <c r="AQ41" s="34">
        <f>AO41+"1:0"</f>
        <v>0.82847222222222205</v>
      </c>
      <c r="AR41" s="3"/>
      <c r="AW41" s="276"/>
      <c r="BF41" s="3"/>
      <c r="BO41" s="223"/>
      <c r="BW41" s="3"/>
    </row>
    <row r="42" spans="1:86" s="4" customFormat="1" ht="9.9499999999999993" customHeight="1" x14ac:dyDescent="0.25">
      <c r="A42" s="3" t="s">
        <v>46</v>
      </c>
      <c r="B42" s="3" t="s">
        <v>36</v>
      </c>
      <c r="C42" s="3" t="s">
        <v>18</v>
      </c>
      <c r="D42" s="65"/>
      <c r="E42" s="65"/>
      <c r="F42" s="65"/>
      <c r="G42" s="35"/>
      <c r="H42" s="3">
        <f>H41+"0:02"</f>
        <v>0.22083333333333333</v>
      </c>
      <c r="I42" s="35" t="s">
        <v>26</v>
      </c>
      <c r="J42" s="3">
        <f>J41+"0:02"</f>
        <v>0.26250000000000001</v>
      </c>
      <c r="K42" s="35" t="s">
        <v>26</v>
      </c>
      <c r="L42" s="35"/>
      <c r="M42" s="3">
        <f>M41+"0:02"</f>
        <v>0.3041666666666667</v>
      </c>
      <c r="N42" s="34" t="s">
        <v>26</v>
      </c>
      <c r="O42" s="106"/>
      <c r="P42" s="3">
        <f>P41+"0:02"</f>
        <v>0.34583333333333338</v>
      </c>
      <c r="R42" s="34" t="s">
        <v>26</v>
      </c>
      <c r="S42" s="34" t="s">
        <v>26</v>
      </c>
      <c r="T42" s="34" t="s">
        <v>26</v>
      </c>
      <c r="V42" s="34" t="s">
        <v>26</v>
      </c>
      <c r="W42" s="3"/>
      <c r="Y42" s="34" t="s">
        <v>26</v>
      </c>
      <c r="Z42" s="3"/>
      <c r="AB42" s="34" t="s">
        <v>26</v>
      </c>
      <c r="AC42" s="3">
        <f>AC41+"0:02"</f>
        <v>0.59583333333333333</v>
      </c>
      <c r="AD42" s="34" t="s">
        <v>26</v>
      </c>
      <c r="AE42" s="3"/>
      <c r="AF42" s="34" t="s">
        <v>26</v>
      </c>
      <c r="AH42" s="3">
        <f>AH41+"0:02"</f>
        <v>0.67916666666666659</v>
      </c>
      <c r="AI42" s="3"/>
      <c r="AJ42" s="34" t="s">
        <v>26</v>
      </c>
      <c r="AK42" s="3">
        <f>AK41+"0:02"</f>
        <v>0.72083333333333333</v>
      </c>
      <c r="AL42" s="34" t="s">
        <v>26</v>
      </c>
      <c r="AM42" s="34"/>
      <c r="AN42" s="3">
        <f>AN41+"0:02"</f>
        <v>0.76249999999999996</v>
      </c>
      <c r="AO42" s="34" t="s">
        <v>26</v>
      </c>
      <c r="AP42" s="3">
        <f>AP41+"0:02"</f>
        <v>0.80416666666666659</v>
      </c>
      <c r="AQ42" s="34" t="s">
        <v>26</v>
      </c>
      <c r="AR42" s="3"/>
      <c r="AW42" s="276"/>
      <c r="BF42" s="3"/>
      <c r="BO42" s="223"/>
      <c r="BW42" s="3"/>
    </row>
    <row r="43" spans="1:86" s="4" customFormat="1" ht="9.9499999999999993" customHeight="1" x14ac:dyDescent="0.25">
      <c r="A43" s="3" t="s">
        <v>56</v>
      </c>
      <c r="B43" s="3" t="s">
        <v>23</v>
      </c>
      <c r="C43" s="3" t="s">
        <v>24</v>
      </c>
      <c r="D43" s="65"/>
      <c r="E43" s="65"/>
      <c r="F43" s="65"/>
      <c r="G43" s="24"/>
      <c r="H43" s="8">
        <f>H42+"0:25"</f>
        <v>0.23819444444444443</v>
      </c>
      <c r="I43" s="24">
        <f>I41+"0:19"</f>
        <v>0.2583333333333333</v>
      </c>
      <c r="J43" s="8">
        <f>J42+"0:25"</f>
        <v>0.27986111111111112</v>
      </c>
      <c r="K43" s="24">
        <f>K41+"0:19"</f>
        <v>0.2993055555555556</v>
      </c>
      <c r="L43" s="24"/>
      <c r="M43" s="8">
        <f>M42+"0:25"</f>
        <v>0.3215277777777778</v>
      </c>
      <c r="N43" s="34">
        <f>N41+"0:19"</f>
        <v>0.34166666666666667</v>
      </c>
      <c r="O43" s="106"/>
      <c r="P43" s="8">
        <f>P42+"0:25"</f>
        <v>0.36319444444444449</v>
      </c>
      <c r="R43" s="34">
        <f>R41+"0:19"</f>
        <v>0.38333333333333336</v>
      </c>
      <c r="S43" s="34">
        <f>S41+"0:19"</f>
        <v>0.42500000000000004</v>
      </c>
      <c r="T43" s="34">
        <f>T41+"0:19"</f>
        <v>0.46666666666666673</v>
      </c>
      <c r="V43" s="34">
        <f>V41+"0:19"</f>
        <v>0.50833333333333341</v>
      </c>
      <c r="W43" s="8"/>
      <c r="Y43" s="34">
        <f>Y41+"0:19"</f>
        <v>0.55000000000000004</v>
      </c>
      <c r="Z43" s="8"/>
      <c r="AB43" s="34">
        <f>AB41+"0:19"</f>
        <v>0.59166666666666667</v>
      </c>
      <c r="AC43" s="8">
        <f>AC42+"0:25"</f>
        <v>0.61319444444444449</v>
      </c>
      <c r="AD43" s="34">
        <f>AD41+"0:19"</f>
        <v>0.6333333333333333</v>
      </c>
      <c r="AE43" s="8"/>
      <c r="AF43" s="34">
        <f>AF41+"0:19"</f>
        <v>0.67499999999999993</v>
      </c>
      <c r="AH43" s="8">
        <f>AH42+"0:25"</f>
        <v>0.69652777777777775</v>
      </c>
      <c r="AI43" s="8"/>
      <c r="AJ43" s="34">
        <f>AJ41+"0:19"</f>
        <v>0.71666666666666656</v>
      </c>
      <c r="AK43" s="8">
        <f>AK42+"0:25"</f>
        <v>0.73819444444444449</v>
      </c>
      <c r="AL43" s="34">
        <f>AL41+"0:19"</f>
        <v>0.75833333333333319</v>
      </c>
      <c r="AM43" s="34"/>
      <c r="AN43" s="8">
        <f>AN42+"0:25"</f>
        <v>0.77986111111111112</v>
      </c>
      <c r="AO43" s="34">
        <f>AO41+"0:19"</f>
        <v>0.79999999999999982</v>
      </c>
      <c r="AP43" s="8">
        <f>AP42+"0:25"</f>
        <v>0.82152777777777775</v>
      </c>
      <c r="AQ43" s="34">
        <f>AQ41+"0:19"</f>
        <v>0.84166666666666645</v>
      </c>
      <c r="AR43" s="8"/>
      <c r="AW43" s="276"/>
      <c r="BF43" s="3"/>
      <c r="BO43" s="223"/>
      <c r="BW43" s="3"/>
    </row>
    <row r="44" spans="1:86" s="119" customFormat="1" ht="9.6" customHeight="1" x14ac:dyDescent="0.25">
      <c r="T44" s="238"/>
      <c r="U44" s="238"/>
      <c r="AV44" s="235"/>
      <c r="AW44" s="289"/>
      <c r="BM44" s="235"/>
      <c r="BN44" s="236"/>
      <c r="BO44" s="237"/>
      <c r="CC44" s="235"/>
      <c r="CD44" s="236"/>
    </row>
    <row r="45" spans="1:86" s="121" customFormat="1" ht="12" customHeight="1" x14ac:dyDescent="0.25">
      <c r="A45" s="1" t="s">
        <v>129</v>
      </c>
      <c r="B45" s="119"/>
      <c r="C45" s="119"/>
      <c r="D45" s="120"/>
      <c r="E45" s="120"/>
      <c r="F45" s="120"/>
      <c r="G45" s="138"/>
      <c r="H45" s="42" t="s">
        <v>122</v>
      </c>
      <c r="I45" s="18"/>
      <c r="J45" s="42"/>
      <c r="K45" s="42"/>
      <c r="L45" s="188"/>
      <c r="M45" s="42" t="s">
        <v>123</v>
      </c>
      <c r="N45" s="119"/>
      <c r="O45" s="119"/>
      <c r="Q45" s="119"/>
      <c r="R45" s="1" t="s">
        <v>117</v>
      </c>
      <c r="T45" s="122"/>
      <c r="U45" s="122"/>
      <c r="X45" s="85"/>
      <c r="AA45" s="188"/>
      <c r="AB45" s="42" t="s">
        <v>123</v>
      </c>
      <c r="AC45" s="18"/>
      <c r="AD45" s="42"/>
      <c r="AG45" s="138"/>
      <c r="AH45" s="42" t="s">
        <v>122</v>
      </c>
      <c r="AK45" s="205" t="s">
        <v>127</v>
      </c>
      <c r="AL45" s="6" t="s">
        <v>59</v>
      </c>
      <c r="AM45" s="6"/>
      <c r="AP45" s="274" t="s">
        <v>124</v>
      </c>
      <c r="AQ45" s="275" t="s">
        <v>139</v>
      </c>
      <c r="AX45" s="6"/>
      <c r="AY45" s="6"/>
      <c r="AZ45" s="206" t="s">
        <v>111</v>
      </c>
      <c r="BA45" s="290"/>
      <c r="BC45" s="6"/>
      <c r="BQ45" s="206" t="s">
        <v>118</v>
      </c>
      <c r="BR45" s="207"/>
      <c r="BS45" s="227"/>
      <c r="BT45" s="6"/>
      <c r="CG45" s="206"/>
      <c r="CH45" s="207"/>
    </row>
    <row r="46" spans="1:86" s="121" customFormat="1" ht="12" customHeight="1" x14ac:dyDescent="0.25">
      <c r="A46" s="1"/>
      <c r="B46" s="119"/>
      <c r="C46" s="119"/>
      <c r="D46" s="120"/>
      <c r="E46" s="120"/>
      <c r="F46" s="120"/>
      <c r="G46" s="276"/>
      <c r="H46" s="42"/>
      <c r="I46" s="18"/>
      <c r="J46" s="42"/>
      <c r="K46" s="42"/>
      <c r="L46" s="276"/>
      <c r="M46" s="42"/>
      <c r="N46" s="119"/>
      <c r="O46" s="119"/>
      <c r="Q46" s="119"/>
      <c r="R46" s="1"/>
      <c r="T46" s="122"/>
      <c r="U46" s="122"/>
      <c r="X46" s="85"/>
      <c r="AA46" s="276"/>
      <c r="AB46" s="42"/>
      <c r="AC46" s="18"/>
      <c r="AD46" s="42"/>
      <c r="AG46" s="276"/>
      <c r="AH46" s="42"/>
      <c r="AK46" s="205"/>
      <c r="AL46" s="6"/>
      <c r="AM46" s="6"/>
      <c r="AP46" s="278"/>
      <c r="AQ46" s="275"/>
      <c r="AU46" s="120"/>
      <c r="AV46" s="206"/>
      <c r="AW46" s="290"/>
      <c r="AY46" s="6"/>
      <c r="BM46" s="206"/>
      <c r="BN46" s="207"/>
      <c r="BO46" s="227"/>
      <c r="BP46" s="6"/>
      <c r="CC46" s="206"/>
      <c r="CD46" s="207"/>
    </row>
    <row r="47" spans="1:86" s="121" customFormat="1" ht="12" customHeight="1" x14ac:dyDescent="0.25">
      <c r="A47" s="1"/>
      <c r="B47" s="119"/>
      <c r="C47" s="119"/>
      <c r="D47" s="120"/>
      <c r="E47" s="120"/>
      <c r="F47" s="120"/>
      <c r="G47" s="276"/>
      <c r="H47" s="42"/>
      <c r="I47" s="18"/>
      <c r="J47" s="42"/>
      <c r="K47" s="42"/>
      <c r="L47" s="276"/>
      <c r="M47" s="42"/>
      <c r="N47" s="119"/>
      <c r="O47" s="119"/>
      <c r="Q47" s="119"/>
      <c r="R47" s="1"/>
      <c r="T47" s="122"/>
      <c r="U47" s="122"/>
      <c r="X47" s="85"/>
      <c r="AA47" s="276"/>
      <c r="AB47" s="42"/>
      <c r="AC47" s="18"/>
      <c r="AD47" s="42"/>
      <c r="AG47" s="276"/>
      <c r="AH47" s="42"/>
      <c r="AK47" s="205"/>
      <c r="AL47" s="6"/>
      <c r="AM47" s="6"/>
      <c r="AP47" s="278"/>
      <c r="AQ47" s="275"/>
      <c r="AU47" s="120"/>
      <c r="AV47" s="206"/>
      <c r="AW47" s="290"/>
      <c r="AY47" s="6"/>
      <c r="BM47" s="206"/>
      <c r="BN47" s="207"/>
      <c r="BO47" s="227"/>
      <c r="BP47" s="6"/>
      <c r="CC47" s="206"/>
      <c r="CD47" s="207"/>
    </row>
    <row r="48" spans="1:86" s="104" customFormat="1" ht="12" customHeight="1" x14ac:dyDescent="0.25">
      <c r="A48" s="102"/>
      <c r="B48" s="102"/>
      <c r="C48" s="102"/>
      <c r="D48" s="103"/>
      <c r="E48" s="103"/>
      <c r="F48" s="103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T48" s="105"/>
      <c r="U48" s="105"/>
      <c r="X48" s="189"/>
      <c r="AC48" s="85"/>
      <c r="AG48" s="277"/>
      <c r="AW48" s="277"/>
      <c r="BO48" s="218"/>
    </row>
    <row r="49" spans="1:82" s="21" customFormat="1" ht="27.75" customHeight="1" x14ac:dyDescent="0.25">
      <c r="A49" s="117" t="s">
        <v>134</v>
      </c>
      <c r="B49" s="114"/>
      <c r="C49" s="114"/>
      <c r="D49" s="114"/>
      <c r="E49" s="114"/>
      <c r="F49" s="114"/>
      <c r="G49" s="115" t="s">
        <v>60</v>
      </c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 t="str">
        <f>G49</f>
        <v>Erkenbrechtsweiler-/Oberlenningen - Hülben - Bad Urach   -   Montag-Freitag</v>
      </c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279"/>
      <c r="AX49" s="115" t="s">
        <v>128</v>
      </c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6"/>
      <c r="BJ49" s="116"/>
      <c r="BK49" s="116"/>
      <c r="BL49" s="116"/>
      <c r="BM49" s="116"/>
      <c r="BN49" s="116"/>
      <c r="BO49" s="222"/>
      <c r="BP49" s="115" t="s">
        <v>138</v>
      </c>
      <c r="BQ49" s="115"/>
      <c r="BR49" s="115"/>
      <c r="BS49" s="115"/>
      <c r="BT49" s="115"/>
      <c r="BU49" s="115"/>
      <c r="BV49" s="115"/>
      <c r="BW49" s="115"/>
      <c r="BX49" s="115"/>
      <c r="BY49" s="115"/>
      <c r="BZ49" s="116"/>
      <c r="CA49" s="116"/>
      <c r="CB49" s="116"/>
      <c r="CC49" s="116"/>
      <c r="CD49" s="116"/>
    </row>
    <row r="50" spans="1:82" ht="12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BO50" s="223"/>
    </row>
    <row r="51" spans="1:82" s="44" customFormat="1" ht="12" customHeight="1" x14ac:dyDescent="0.25">
      <c r="A51" s="46" t="s">
        <v>8</v>
      </c>
      <c r="D51" s="107"/>
      <c r="E51" s="107"/>
      <c r="F51" s="107"/>
      <c r="N51" s="132" t="s">
        <v>7</v>
      </c>
      <c r="O51" s="149" t="s">
        <v>9</v>
      </c>
      <c r="P51" s="132" t="s">
        <v>7</v>
      </c>
      <c r="Q51" s="149" t="s">
        <v>9</v>
      </c>
      <c r="R51" s="132" t="s">
        <v>7</v>
      </c>
      <c r="U51" s="132" t="s">
        <v>7</v>
      </c>
      <c r="W51" s="132" t="s">
        <v>10</v>
      </c>
      <c r="Y51" s="132" t="s">
        <v>10</v>
      </c>
      <c r="Z51" s="132" t="s">
        <v>7</v>
      </c>
      <c r="AB51" s="132" t="s">
        <v>7</v>
      </c>
      <c r="AC51" s="132" t="s">
        <v>7</v>
      </c>
      <c r="AE51" s="132" t="s">
        <v>7</v>
      </c>
      <c r="AG51" s="132" t="s">
        <v>7</v>
      </c>
      <c r="AI51" s="132" t="s">
        <v>10</v>
      </c>
      <c r="AL51" s="149" t="s">
        <v>9</v>
      </c>
      <c r="AM51" s="149"/>
      <c r="AN51" s="132" t="s">
        <v>7</v>
      </c>
      <c r="AS51" s="200" t="s">
        <v>124</v>
      </c>
      <c r="AT51" s="200" t="s">
        <v>124</v>
      </c>
      <c r="AU51" s="200" t="s">
        <v>124</v>
      </c>
      <c r="AV51" s="204" t="s">
        <v>126</v>
      </c>
      <c r="AW51" s="281"/>
      <c r="BF51" s="200" t="s">
        <v>124</v>
      </c>
      <c r="BG51" s="200" t="s">
        <v>124</v>
      </c>
      <c r="BH51" s="200" t="s">
        <v>124</v>
      </c>
      <c r="BI51" s="200" t="s">
        <v>124</v>
      </c>
      <c r="BJ51" s="200" t="s">
        <v>124</v>
      </c>
      <c r="BK51" s="200" t="s">
        <v>124</v>
      </c>
      <c r="BL51" s="200" t="s">
        <v>124</v>
      </c>
      <c r="BM51" s="200" t="s">
        <v>124</v>
      </c>
      <c r="BN51" s="200" t="s">
        <v>124</v>
      </c>
      <c r="BO51" s="217"/>
      <c r="BP51" s="200" t="s">
        <v>124</v>
      </c>
      <c r="BQ51" s="200" t="s">
        <v>124</v>
      </c>
      <c r="BR51" s="200" t="s">
        <v>124</v>
      </c>
      <c r="BS51" s="200" t="s">
        <v>124</v>
      </c>
      <c r="BT51" s="200" t="s">
        <v>124</v>
      </c>
      <c r="BU51" s="200" t="s">
        <v>124</v>
      </c>
      <c r="BV51" s="200" t="s">
        <v>124</v>
      </c>
      <c r="BW51" s="200" t="s">
        <v>124</v>
      </c>
      <c r="BX51" s="200" t="s">
        <v>124</v>
      </c>
      <c r="BY51" s="200" t="s">
        <v>124</v>
      </c>
      <c r="BZ51" s="200" t="s">
        <v>124</v>
      </c>
      <c r="CA51" s="200" t="s">
        <v>124</v>
      </c>
      <c r="CB51" s="200" t="s">
        <v>124</v>
      </c>
      <c r="CC51" s="200" t="s">
        <v>124</v>
      </c>
      <c r="CD51" s="200" t="s">
        <v>124</v>
      </c>
    </row>
    <row r="52" spans="1:82" s="37" customFormat="1" ht="9.9499999999999993" hidden="1" customHeight="1" x14ac:dyDescent="0.25">
      <c r="A52" s="36" t="s">
        <v>37</v>
      </c>
      <c r="B52" s="36"/>
      <c r="C52" s="36"/>
      <c r="D52" s="65"/>
      <c r="E52" s="65"/>
      <c r="F52" s="65"/>
      <c r="K52" s="104"/>
      <c r="X52" s="38"/>
      <c r="Y52" s="38"/>
      <c r="Z52" s="38"/>
      <c r="AJ52" s="37">
        <v>0.4548611111111111</v>
      </c>
      <c r="AW52" s="277"/>
      <c r="AY52" s="37">
        <v>0.53125</v>
      </c>
      <c r="BH52" s="37">
        <v>0.66319444444444442</v>
      </c>
      <c r="BJ52" s="37">
        <v>0.70138888888888884</v>
      </c>
      <c r="BK52" s="37">
        <v>0.73611111111111116</v>
      </c>
      <c r="BN52" s="37">
        <v>0.77083333333333337</v>
      </c>
      <c r="BO52" s="218"/>
      <c r="BP52" s="37">
        <v>0.53125</v>
      </c>
      <c r="BY52" s="37">
        <v>0.66319444444444442</v>
      </c>
      <c r="CA52" s="37">
        <v>0.70138888888888884</v>
      </c>
      <c r="CB52" s="37">
        <v>0.73611111111111116</v>
      </c>
    </row>
    <row r="53" spans="1:82" s="7" customFormat="1" ht="9.9499999999999993" customHeight="1" x14ac:dyDescent="0.25">
      <c r="A53" s="2" t="s">
        <v>56</v>
      </c>
      <c r="B53" s="2" t="s">
        <v>23</v>
      </c>
      <c r="C53" s="2" t="s">
        <v>18</v>
      </c>
      <c r="D53" s="68"/>
      <c r="E53" s="68"/>
      <c r="F53" s="68"/>
      <c r="G53" s="23"/>
      <c r="H53" s="7">
        <v>0.1986111111111111</v>
      </c>
      <c r="I53" s="23">
        <v>0.22013888888888888</v>
      </c>
      <c r="J53" s="7">
        <v>0.24027777777777778</v>
      </c>
      <c r="K53" s="94">
        <v>0.26180555555555557</v>
      </c>
      <c r="M53" s="23"/>
      <c r="O53" s="23"/>
      <c r="P53" s="23"/>
      <c r="Q53" s="94">
        <f>K53+"1:0"</f>
        <v>0.30347222222222225</v>
      </c>
      <c r="R53" s="95"/>
      <c r="S53" s="23">
        <f>Q53+"1:0"</f>
        <v>0.34513888888888894</v>
      </c>
      <c r="T53" s="23">
        <f>S53+"1:0"</f>
        <v>0.38680555555555562</v>
      </c>
      <c r="U53" s="2"/>
      <c r="V53" s="23">
        <f>T53+"1:0"</f>
        <v>0.42847222222222231</v>
      </c>
      <c r="W53" s="2"/>
      <c r="X53" s="23">
        <f>V53+"1:0"</f>
        <v>0.47013888888888899</v>
      </c>
      <c r="Y53" s="2"/>
      <c r="Z53" s="23"/>
      <c r="AA53" s="23">
        <f>X53+"1:0"</f>
        <v>0.51180555555555562</v>
      </c>
      <c r="AB53" s="23"/>
      <c r="AC53" s="2"/>
      <c r="AD53" s="23">
        <f>AA53+"1:0"</f>
        <v>0.55347222222222225</v>
      </c>
      <c r="AE53" s="2"/>
      <c r="AF53" s="23">
        <f>AD53+"1:0"</f>
        <v>0.59513888888888888</v>
      </c>
      <c r="AG53" s="2"/>
      <c r="AH53" s="23">
        <f>AF53+"1:0"</f>
        <v>0.63680555555555551</v>
      </c>
      <c r="AI53" s="2"/>
      <c r="AJ53" s="2"/>
      <c r="AK53" s="23">
        <f>AH53+"1:0"</f>
        <v>0.67847222222222214</v>
      </c>
      <c r="AL53" s="2"/>
      <c r="AM53" s="2"/>
      <c r="AN53" s="2"/>
      <c r="AO53" s="23">
        <f>AK53+"1:0"</f>
        <v>0.72013888888888877</v>
      </c>
      <c r="AP53" s="23">
        <f>AO53+"1:0"</f>
        <v>0.7618055555555554</v>
      </c>
      <c r="AQ53" s="23"/>
      <c r="AR53" s="23">
        <f>AP53+"1:0"</f>
        <v>0.80347222222222203</v>
      </c>
      <c r="AS53" s="2"/>
      <c r="AT53" s="2"/>
      <c r="AU53" s="2"/>
      <c r="AW53" s="291"/>
      <c r="AY53" s="2"/>
      <c r="AZ53" s="2"/>
      <c r="BB53" s="23"/>
      <c r="BD53" s="2"/>
      <c r="BE53" s="23"/>
      <c r="BF53" s="23"/>
      <c r="BG53" s="2"/>
      <c r="BH53" s="23"/>
      <c r="BI53" s="2"/>
      <c r="BJ53" s="23"/>
      <c r="BK53" s="2"/>
      <c r="BM53" s="23"/>
      <c r="BN53" s="2"/>
      <c r="BO53" s="228"/>
      <c r="BP53" s="2"/>
      <c r="BQ53" s="2"/>
      <c r="BS53" s="23"/>
      <c r="BU53" s="2"/>
      <c r="BV53" s="23"/>
      <c r="BW53" s="23"/>
      <c r="BX53" s="2"/>
      <c r="BY53" s="23"/>
      <c r="BZ53" s="2"/>
      <c r="CA53" s="23"/>
      <c r="CB53" s="2"/>
      <c r="CD53" s="23"/>
    </row>
    <row r="54" spans="1:82" s="8" customFormat="1" ht="9.9499999999999993" customHeight="1" x14ac:dyDescent="0.25">
      <c r="A54" s="3" t="s">
        <v>46</v>
      </c>
      <c r="B54" s="3" t="s">
        <v>36</v>
      </c>
      <c r="C54" s="3" t="s">
        <v>24</v>
      </c>
      <c r="D54" s="65"/>
      <c r="E54" s="65"/>
      <c r="F54" s="65"/>
      <c r="G54" s="39"/>
      <c r="H54" s="8">
        <f>H53+"0:20"</f>
        <v>0.21249999999999999</v>
      </c>
      <c r="I54" s="39" t="s">
        <v>26</v>
      </c>
      <c r="J54" s="8">
        <f>J53+"0:20"</f>
        <v>0.25416666666666665</v>
      </c>
      <c r="K54" s="96" t="s">
        <v>26</v>
      </c>
      <c r="M54" s="39"/>
      <c r="O54" s="39"/>
      <c r="P54" s="39"/>
      <c r="Q54" s="96" t="s">
        <v>26</v>
      </c>
      <c r="R54" s="97"/>
      <c r="S54" s="39" t="s">
        <v>26</v>
      </c>
      <c r="T54" s="39" t="s">
        <v>26</v>
      </c>
      <c r="V54" s="39" t="s">
        <v>26</v>
      </c>
      <c r="X54" s="39" t="s">
        <v>26</v>
      </c>
      <c r="Z54" s="39"/>
      <c r="AA54" s="39" t="s">
        <v>26</v>
      </c>
      <c r="AB54" s="39"/>
      <c r="AD54" s="39" t="s">
        <v>26</v>
      </c>
      <c r="AF54" s="39" t="s">
        <v>26</v>
      </c>
      <c r="AH54" s="39" t="s">
        <v>26</v>
      </c>
      <c r="AK54" s="39" t="s">
        <v>26</v>
      </c>
      <c r="AO54" s="39" t="s">
        <v>26</v>
      </c>
      <c r="AP54" s="39" t="s">
        <v>26</v>
      </c>
      <c r="AQ54" s="39"/>
      <c r="AR54" s="39" t="s">
        <v>26</v>
      </c>
      <c r="AW54" s="277"/>
      <c r="BB54" s="39"/>
      <c r="BE54" s="39"/>
      <c r="BF54" s="39"/>
      <c r="BH54" s="39"/>
      <c r="BJ54" s="39"/>
      <c r="BM54" s="39"/>
      <c r="BO54" s="218"/>
      <c r="BS54" s="39"/>
      <c r="BV54" s="39"/>
      <c r="BW54" s="39"/>
      <c r="BY54" s="39"/>
      <c r="CA54" s="39"/>
      <c r="CD54" s="39"/>
    </row>
    <row r="55" spans="1:82" s="9" customFormat="1" ht="9.9499999999999993" customHeight="1" x14ac:dyDescent="0.25">
      <c r="A55" s="5" t="s">
        <v>47</v>
      </c>
      <c r="B55" s="5" t="s">
        <v>23</v>
      </c>
      <c r="C55" s="5" t="s">
        <v>24</v>
      </c>
      <c r="D55" s="67"/>
      <c r="E55" s="67"/>
      <c r="F55" s="67"/>
      <c r="G55" s="22"/>
      <c r="H55" s="9">
        <f>H54+"0:02"</f>
        <v>0.21388888888888888</v>
      </c>
      <c r="I55" s="22">
        <f>I53+"0:20"</f>
        <v>0.23402777777777778</v>
      </c>
      <c r="J55" s="9">
        <f>J54+"0:02"</f>
        <v>0.25555555555555554</v>
      </c>
      <c r="K55" s="98">
        <f>K53+"0:20"</f>
        <v>0.27569444444444446</v>
      </c>
      <c r="M55" s="22"/>
      <c r="O55" s="22"/>
      <c r="P55" s="22"/>
      <c r="Q55" s="98">
        <f>Q53+"0:20"</f>
        <v>0.31736111111111115</v>
      </c>
      <c r="R55" s="99"/>
      <c r="S55" s="22">
        <f>S53+"0:20"</f>
        <v>0.35902777777777783</v>
      </c>
      <c r="T55" s="22">
        <f>T53+"0:20"</f>
        <v>0.40069444444444452</v>
      </c>
      <c r="V55" s="22">
        <f>V53+"0:20"</f>
        <v>0.4423611111111112</v>
      </c>
      <c r="X55" s="22">
        <f>X53+"0:20"</f>
        <v>0.48402777777777789</v>
      </c>
      <c r="Z55" s="22"/>
      <c r="AA55" s="22">
        <f>AA53+"0:20"</f>
        <v>0.52569444444444446</v>
      </c>
      <c r="AB55" s="22"/>
      <c r="AD55" s="22">
        <f>AD53+"0:20"</f>
        <v>0.56736111111111109</v>
      </c>
      <c r="AF55" s="22">
        <f>AF53+"0:20"</f>
        <v>0.60902777777777772</v>
      </c>
      <c r="AH55" s="22">
        <f>AH53+"0:20"</f>
        <v>0.65069444444444435</v>
      </c>
      <c r="AK55" s="22">
        <f>AK53+"0:20"</f>
        <v>0.69236111111111098</v>
      </c>
      <c r="AO55" s="22">
        <f>AO53+"0:20"</f>
        <v>0.73402777777777761</v>
      </c>
      <c r="AP55" s="22">
        <f>AP53+"0:20"</f>
        <v>0.77569444444444424</v>
      </c>
      <c r="AQ55" s="22"/>
      <c r="AR55" s="22">
        <f>AR53+"0:20"</f>
        <v>0.81736111111111087</v>
      </c>
      <c r="AW55" s="292"/>
      <c r="BB55" s="22"/>
      <c r="BE55" s="22"/>
      <c r="BF55" s="22"/>
      <c r="BH55" s="22"/>
      <c r="BJ55" s="22"/>
      <c r="BM55" s="22"/>
      <c r="BO55" s="229"/>
      <c r="BS55" s="22"/>
      <c r="BV55" s="22"/>
      <c r="BW55" s="22"/>
      <c r="BY55" s="22"/>
      <c r="CA55" s="22"/>
      <c r="CD55" s="22"/>
    </row>
    <row r="56" spans="1:82" s="32" customFormat="1" ht="9.9499999999999993" hidden="1" customHeight="1" x14ac:dyDescent="0.25">
      <c r="A56" s="31" t="s">
        <v>37</v>
      </c>
      <c r="B56" s="31"/>
      <c r="C56" s="31"/>
      <c r="D56" s="65"/>
      <c r="E56" s="65"/>
      <c r="F56" s="65"/>
      <c r="K56" s="104"/>
      <c r="X56" s="40"/>
      <c r="Z56" s="40"/>
      <c r="AI56" s="32">
        <v>0.46875</v>
      </c>
      <c r="AW56" s="277"/>
      <c r="BG56" s="32">
        <v>0.67013888888888884</v>
      </c>
      <c r="BI56" s="32">
        <v>0.70833333333333337</v>
      </c>
      <c r="BK56" s="32">
        <v>0.74305555555555547</v>
      </c>
      <c r="BO56" s="218"/>
      <c r="BX56" s="32">
        <v>0.67013888888888884</v>
      </c>
      <c r="BZ56" s="32">
        <v>0.70833333333333337</v>
      </c>
      <c r="CB56" s="32">
        <v>0.74305555555555547</v>
      </c>
    </row>
    <row r="57" spans="1:82" s="127" customFormat="1" ht="12" customHeight="1" x14ac:dyDescent="0.25">
      <c r="A57" s="1" t="s">
        <v>47</v>
      </c>
      <c r="B57" s="1" t="s">
        <v>23</v>
      </c>
      <c r="C57" s="1" t="s">
        <v>18</v>
      </c>
      <c r="D57" s="157"/>
      <c r="E57" s="157"/>
      <c r="F57" s="157"/>
      <c r="G57" s="1"/>
      <c r="H57" s="1"/>
      <c r="I57" s="1">
        <v>0.23819444444444446</v>
      </c>
      <c r="J57" s="1"/>
      <c r="K57" s="1">
        <f>I57+60/1440</f>
        <v>0.27986111111111112</v>
      </c>
      <c r="L57" s="1"/>
      <c r="O57" s="294"/>
      <c r="P57" s="294"/>
      <c r="Q57" s="109">
        <v>0.3215277777777778</v>
      </c>
      <c r="R57" s="131">
        <v>0.32291666666666669</v>
      </c>
      <c r="S57" s="1">
        <v>0.36319444444444443</v>
      </c>
      <c r="T57" s="1">
        <f>S57+60/1440</f>
        <v>0.40486111111111112</v>
      </c>
      <c r="U57" s="294"/>
      <c r="V57" s="1">
        <f>T57+60/1440</f>
        <v>0.4465277777777778</v>
      </c>
      <c r="W57" s="294"/>
      <c r="X57" s="1">
        <f>V57+60/1440</f>
        <v>0.48819444444444449</v>
      </c>
      <c r="Y57" s="294"/>
      <c r="Z57" s="294"/>
      <c r="AA57" s="1">
        <v>0.52986111111111112</v>
      </c>
      <c r="AB57" s="294"/>
      <c r="AC57" s="294"/>
      <c r="AD57" s="1">
        <f>AA57+60/1440</f>
        <v>0.57152777777777775</v>
      </c>
      <c r="AE57" s="294"/>
      <c r="AF57" s="1">
        <f>AD57+60/1440</f>
        <v>0.61319444444444438</v>
      </c>
      <c r="AG57" s="294"/>
      <c r="AH57" s="1">
        <f>AF57+60/1440</f>
        <v>0.65486111111111101</v>
      </c>
      <c r="AI57" s="294"/>
      <c r="AJ57" s="1"/>
      <c r="AK57" s="1">
        <f>AH57+60/1440</f>
        <v>0.69652777777777763</v>
      </c>
      <c r="AL57" s="294"/>
      <c r="AM57" s="294"/>
      <c r="AN57" s="294"/>
      <c r="AO57" s="1">
        <f>AK57+60/1440</f>
        <v>0.73819444444444426</v>
      </c>
      <c r="AP57" s="1">
        <f>AO57+60/1440</f>
        <v>0.77986111111111089</v>
      </c>
      <c r="AQ57" s="1"/>
      <c r="AR57" s="1">
        <f>AP57+60/1440</f>
        <v>0.82152777777777752</v>
      </c>
      <c r="AS57" s="1"/>
      <c r="AT57" s="1"/>
      <c r="AU57" s="1"/>
      <c r="AW57" s="293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5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</row>
    <row r="58" spans="1:82" s="127" customFormat="1" ht="12" customHeight="1" x14ac:dyDescent="0.25">
      <c r="A58" s="1" t="s">
        <v>47</v>
      </c>
      <c r="B58" s="1" t="s">
        <v>36</v>
      </c>
      <c r="C58" s="1"/>
      <c r="D58" s="157">
        <v>6.9444444444444447E-4</v>
      </c>
      <c r="E58" s="157"/>
      <c r="F58" s="157"/>
      <c r="G58" s="1"/>
      <c r="H58" s="1"/>
      <c r="I58" s="1">
        <f>I57+$D58</f>
        <v>0.2388888888888889</v>
      </c>
      <c r="J58" s="1"/>
      <c r="K58" s="1">
        <f>K57+$D58</f>
        <v>0.28055555555555556</v>
      </c>
      <c r="L58" s="1"/>
      <c r="N58" s="294"/>
      <c r="O58" s="294"/>
      <c r="P58" s="294"/>
      <c r="Q58" s="109">
        <f t="shared" ref="Q58:R60" si="108">Q57+$D58</f>
        <v>0.32222222222222224</v>
      </c>
      <c r="R58" s="131">
        <f t="shared" si="108"/>
        <v>0.32361111111111113</v>
      </c>
      <c r="S58" s="1">
        <f t="shared" ref="S58:T60" si="109">S57+$D58</f>
        <v>0.36388888888888887</v>
      </c>
      <c r="T58" s="1">
        <f t="shared" si="109"/>
        <v>0.40555555555555556</v>
      </c>
      <c r="U58" s="294"/>
      <c r="V58" s="1">
        <f>V57+$D58</f>
        <v>0.44722222222222224</v>
      </c>
      <c r="W58" s="294"/>
      <c r="X58" s="1">
        <f>X57+$D58</f>
        <v>0.48888888888888893</v>
      </c>
      <c r="Y58" s="294"/>
      <c r="Z58" s="294"/>
      <c r="AA58" s="1">
        <f>AA57+$D58</f>
        <v>0.53055555555555556</v>
      </c>
      <c r="AB58" s="294"/>
      <c r="AC58" s="294"/>
      <c r="AD58" s="1">
        <f>AD57+$D58</f>
        <v>0.57222222222222219</v>
      </c>
      <c r="AE58" s="294"/>
      <c r="AF58" s="1">
        <f>AF57+$D58</f>
        <v>0.61388888888888882</v>
      </c>
      <c r="AG58" s="294"/>
      <c r="AH58" s="1">
        <f>AH57+$D58</f>
        <v>0.65555555555555545</v>
      </c>
      <c r="AI58" s="294"/>
      <c r="AJ58" s="1"/>
      <c r="AK58" s="1">
        <f>AK57+$D58</f>
        <v>0.69722222222222208</v>
      </c>
      <c r="AL58" s="294"/>
      <c r="AM58" s="294"/>
      <c r="AN58" s="294"/>
      <c r="AO58" s="1">
        <f t="shared" ref="AO58:AR60" si="110">AO57+$D58</f>
        <v>0.73888888888888871</v>
      </c>
      <c r="AP58" s="1">
        <f t="shared" si="110"/>
        <v>0.78055555555555534</v>
      </c>
      <c r="AQ58" s="1"/>
      <c r="AR58" s="1">
        <f t="shared" si="110"/>
        <v>0.82222222222222197</v>
      </c>
      <c r="AS58" s="1"/>
      <c r="AT58" s="1"/>
      <c r="AU58" s="1"/>
      <c r="AW58" s="293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5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</row>
    <row r="59" spans="1:82" s="127" customFormat="1" ht="12" customHeight="1" x14ac:dyDescent="0.25">
      <c r="A59" s="1" t="s">
        <v>47</v>
      </c>
      <c r="B59" s="1" t="s">
        <v>130</v>
      </c>
      <c r="C59" s="1"/>
      <c r="D59" s="157">
        <v>6.9444444444444447E-4</v>
      </c>
      <c r="E59" s="157"/>
      <c r="F59" s="157"/>
      <c r="G59" s="1"/>
      <c r="H59" s="1"/>
      <c r="I59" s="1">
        <f>I58+$D59</f>
        <v>0.23958333333333334</v>
      </c>
      <c r="J59" s="1"/>
      <c r="K59" s="1">
        <f>K58+$D59</f>
        <v>0.28125</v>
      </c>
      <c r="L59" s="1"/>
      <c r="N59" s="294"/>
      <c r="O59" s="294"/>
      <c r="P59" s="294"/>
      <c r="Q59" s="109">
        <f t="shared" si="108"/>
        <v>0.32291666666666669</v>
      </c>
      <c r="R59" s="131">
        <f t="shared" si="108"/>
        <v>0.32430555555555557</v>
      </c>
      <c r="S59" s="1">
        <f t="shared" si="109"/>
        <v>0.36458333333333331</v>
      </c>
      <c r="T59" s="1">
        <f t="shared" si="109"/>
        <v>0.40625</v>
      </c>
      <c r="U59" s="294"/>
      <c r="V59" s="1">
        <f>V58+$D59</f>
        <v>0.44791666666666669</v>
      </c>
      <c r="W59" s="294"/>
      <c r="X59" s="1">
        <f>X58+$D59</f>
        <v>0.48958333333333337</v>
      </c>
      <c r="Y59" s="294"/>
      <c r="Z59" s="294"/>
      <c r="AA59" s="1">
        <f>AA58+$D59</f>
        <v>0.53125</v>
      </c>
      <c r="AB59" s="294"/>
      <c r="AC59" s="294"/>
      <c r="AD59" s="1">
        <f>AD58+$D59</f>
        <v>0.57291666666666663</v>
      </c>
      <c r="AE59" s="294"/>
      <c r="AF59" s="1">
        <f>AF58+$D59</f>
        <v>0.61458333333333326</v>
      </c>
      <c r="AG59" s="294"/>
      <c r="AH59" s="1">
        <f>AH58+$D59</f>
        <v>0.65624999999999989</v>
      </c>
      <c r="AI59" s="294"/>
      <c r="AJ59" s="1"/>
      <c r="AK59" s="1">
        <f>AK58+$D59</f>
        <v>0.69791666666666652</v>
      </c>
      <c r="AL59" s="294"/>
      <c r="AM59" s="294"/>
      <c r="AN59" s="294"/>
      <c r="AO59" s="1">
        <f t="shared" si="110"/>
        <v>0.73958333333333315</v>
      </c>
      <c r="AP59" s="1">
        <f t="shared" si="110"/>
        <v>0.78124999999999978</v>
      </c>
      <c r="AQ59" s="1"/>
      <c r="AR59" s="1">
        <f t="shared" si="110"/>
        <v>0.82291666666666641</v>
      </c>
      <c r="AS59" s="1"/>
      <c r="AT59" s="1"/>
      <c r="AU59" s="1"/>
      <c r="AW59" s="293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5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</row>
    <row r="60" spans="1:82" s="127" customFormat="1" ht="12" customHeight="1" x14ac:dyDescent="0.25">
      <c r="A60" s="1" t="s">
        <v>47</v>
      </c>
      <c r="B60" s="1" t="s">
        <v>131</v>
      </c>
      <c r="C60" s="1"/>
      <c r="D60" s="157">
        <v>6.9444444444444447E-4</v>
      </c>
      <c r="E60" s="157"/>
      <c r="F60" s="157"/>
      <c r="G60" s="1"/>
      <c r="H60" s="1"/>
      <c r="I60" s="1">
        <f>I59+$D60</f>
        <v>0.24027777777777778</v>
      </c>
      <c r="J60" s="1"/>
      <c r="K60" s="1">
        <f>K59+$D60</f>
        <v>0.28194444444444444</v>
      </c>
      <c r="L60" s="1"/>
      <c r="N60" s="241" t="s">
        <v>132</v>
      </c>
      <c r="O60" s="294"/>
      <c r="P60" s="294"/>
      <c r="Q60" s="109">
        <f t="shared" si="108"/>
        <v>0.32361111111111113</v>
      </c>
      <c r="R60" s="131">
        <f t="shared" si="108"/>
        <v>0.32500000000000001</v>
      </c>
      <c r="S60" s="1">
        <f t="shared" si="109"/>
        <v>0.36527777777777776</v>
      </c>
      <c r="T60" s="1">
        <f t="shared" si="109"/>
        <v>0.40694444444444444</v>
      </c>
      <c r="U60" s="294"/>
      <c r="V60" s="1">
        <f>V59+$D60</f>
        <v>0.44861111111111113</v>
      </c>
      <c r="W60" s="294"/>
      <c r="X60" s="1">
        <f>X59+$D60</f>
        <v>0.49027777777777781</v>
      </c>
      <c r="Y60" s="294"/>
      <c r="Z60" s="294"/>
      <c r="AA60" s="1">
        <f>AA59+$D60</f>
        <v>0.53194444444444444</v>
      </c>
      <c r="AB60" s="294"/>
      <c r="AC60" s="294"/>
      <c r="AD60" s="1">
        <f>AD59+$D60</f>
        <v>0.57361111111111107</v>
      </c>
      <c r="AE60" s="294"/>
      <c r="AF60" s="1">
        <f>AF59+$D60</f>
        <v>0.6152777777777777</v>
      </c>
      <c r="AG60" s="294"/>
      <c r="AH60" s="1">
        <f>AH59+$D60</f>
        <v>0.65694444444444433</v>
      </c>
      <c r="AI60" s="294"/>
      <c r="AJ60" s="1"/>
      <c r="AK60" s="1">
        <f>AK59+$D60</f>
        <v>0.69861111111111096</v>
      </c>
      <c r="AL60" s="294"/>
      <c r="AM60" s="294"/>
      <c r="AN60" s="294"/>
      <c r="AO60" s="1">
        <f t="shared" si="110"/>
        <v>0.74027777777777759</v>
      </c>
      <c r="AP60" s="1">
        <f t="shared" si="110"/>
        <v>0.78194444444444422</v>
      </c>
      <c r="AQ60" s="1"/>
      <c r="AR60" s="1">
        <f t="shared" si="110"/>
        <v>0.82361111111111085</v>
      </c>
      <c r="AS60" s="1"/>
      <c r="AT60" s="1"/>
      <c r="AU60" s="1"/>
      <c r="AW60" s="293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5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</row>
    <row r="61" spans="1:82" s="8" customFormat="1" ht="9.9499999999999993" hidden="1" customHeight="1" x14ac:dyDescent="0.25">
      <c r="A61" s="3" t="s">
        <v>119</v>
      </c>
      <c r="B61" s="3"/>
      <c r="C61" s="3"/>
      <c r="D61" s="158"/>
      <c r="E61" s="158"/>
      <c r="F61" s="158"/>
      <c r="G61" s="27"/>
      <c r="H61" s="27"/>
      <c r="I61" s="27"/>
      <c r="J61" s="27"/>
      <c r="K61" s="221"/>
      <c r="L61" s="27"/>
      <c r="N61" s="73"/>
      <c r="O61" s="110"/>
      <c r="P61" s="30"/>
      <c r="Q61" s="110"/>
      <c r="R61" s="73"/>
      <c r="S61" s="27"/>
      <c r="T61" s="27"/>
      <c r="U61" s="73"/>
      <c r="V61" s="27"/>
      <c r="W61" s="27"/>
      <c r="X61" s="27"/>
      <c r="Y61" s="27"/>
      <c r="Z61" s="27"/>
      <c r="AA61" s="221"/>
      <c r="AB61" s="27"/>
      <c r="AC61" s="27"/>
      <c r="AD61" s="27"/>
      <c r="AE61" s="73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W61" s="277"/>
      <c r="AX61" s="3"/>
      <c r="AY61" s="27"/>
      <c r="AZ61" s="27"/>
      <c r="BA61" s="3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3"/>
      <c r="BO61" s="221"/>
      <c r="BP61" s="27"/>
      <c r="BQ61" s="27"/>
      <c r="BR61" s="3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</row>
    <row r="62" spans="1:82" s="29" customFormat="1" ht="9.9499999999999993" hidden="1" customHeight="1" x14ac:dyDescent="0.25">
      <c r="A62" s="28" t="s">
        <v>48</v>
      </c>
      <c r="B62" s="28"/>
      <c r="C62" s="28"/>
      <c r="D62" s="158"/>
      <c r="E62" s="158"/>
      <c r="F62" s="158"/>
      <c r="G62" s="69"/>
      <c r="H62" s="69"/>
      <c r="I62" s="69"/>
      <c r="J62" s="69"/>
      <c r="K62" s="221"/>
      <c r="L62" s="69"/>
      <c r="N62" s="73"/>
      <c r="O62" s="110"/>
      <c r="P62" s="30"/>
      <c r="Q62" s="110"/>
      <c r="R62" s="73"/>
      <c r="S62" s="69">
        <v>0.3125</v>
      </c>
      <c r="T62" s="69"/>
      <c r="U62" s="73"/>
      <c r="V62" s="69"/>
      <c r="W62" s="69"/>
      <c r="X62" s="69"/>
      <c r="Y62" s="69"/>
      <c r="Z62" s="69"/>
      <c r="AA62" s="221"/>
      <c r="AB62" s="69"/>
      <c r="AC62" s="69"/>
      <c r="AD62" s="69"/>
      <c r="AE62" s="73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W62" s="277"/>
      <c r="AX62" s="28"/>
      <c r="AY62" s="69">
        <v>0.61805555555555558</v>
      </c>
      <c r="AZ62" s="69"/>
      <c r="BA62" s="28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28"/>
      <c r="BO62" s="221"/>
      <c r="BP62" s="69">
        <v>0.61805555555555558</v>
      </c>
      <c r="BQ62" s="69"/>
      <c r="BR62" s="28"/>
      <c r="BS62" s="69"/>
      <c r="BT62" s="69"/>
      <c r="BU62" s="69"/>
      <c r="BV62" s="69"/>
      <c r="BW62" s="69"/>
      <c r="BX62" s="69"/>
      <c r="BY62" s="69"/>
      <c r="BZ62" s="69"/>
      <c r="CA62" s="69"/>
      <c r="CB62" s="69"/>
      <c r="CC62" s="69"/>
      <c r="CD62" s="69"/>
    </row>
    <row r="63" spans="1:82" s="56" customFormat="1" ht="9.9499999999999993" customHeight="1" x14ac:dyDescent="0.25">
      <c r="A63" s="59" t="s">
        <v>37</v>
      </c>
      <c r="B63" s="59"/>
      <c r="C63" s="59"/>
      <c r="D63" s="159"/>
      <c r="E63" s="159"/>
      <c r="F63" s="159"/>
      <c r="G63" s="59"/>
      <c r="H63" s="59"/>
      <c r="I63" s="59"/>
      <c r="J63" s="59"/>
      <c r="K63" s="59"/>
      <c r="L63" s="59"/>
      <c r="N63" s="59"/>
      <c r="O63" s="59"/>
      <c r="P63" s="59"/>
      <c r="Q63" s="59"/>
      <c r="R63" s="59"/>
      <c r="S63" s="59"/>
      <c r="T63" s="59"/>
      <c r="U63" s="59"/>
      <c r="V63" s="59"/>
      <c r="W63" s="59">
        <v>0.47916666666666669</v>
      </c>
      <c r="X63" s="59"/>
      <c r="Y63" s="59"/>
      <c r="Z63" s="59">
        <v>0.51388888888888895</v>
      </c>
      <c r="AA63" s="59"/>
      <c r="AB63" s="79" t="s">
        <v>32</v>
      </c>
      <c r="AC63" s="59"/>
      <c r="AD63" s="59"/>
      <c r="AE63" s="59"/>
      <c r="AF63" s="59"/>
      <c r="AG63" s="59">
        <v>0.625</v>
      </c>
      <c r="AH63" s="59"/>
      <c r="AI63" s="59">
        <v>0.66319444444444442</v>
      </c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W63" s="282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221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  <c r="CD63" s="59"/>
    </row>
    <row r="64" spans="1:82" s="6" customFormat="1" ht="12" customHeight="1" x14ac:dyDescent="0.25">
      <c r="A64" s="1" t="s">
        <v>51</v>
      </c>
      <c r="B64" s="1" t="s">
        <v>52</v>
      </c>
      <c r="C64" s="1"/>
      <c r="D64" s="157"/>
      <c r="E64" s="157"/>
      <c r="F64" s="157"/>
      <c r="G64" s="1"/>
      <c r="H64" s="1"/>
      <c r="I64" s="15" t="s">
        <v>26</v>
      </c>
      <c r="J64" s="15"/>
      <c r="K64" s="15" t="s">
        <v>26</v>
      </c>
      <c r="L64" s="15"/>
      <c r="N64" s="131">
        <v>0.28680555555555554</v>
      </c>
      <c r="O64" s="297"/>
      <c r="P64" s="297"/>
      <c r="Q64" s="113" t="s">
        <v>26</v>
      </c>
      <c r="R64" s="136" t="s">
        <v>26</v>
      </c>
      <c r="S64" s="15" t="s">
        <v>26</v>
      </c>
      <c r="T64" s="15" t="s">
        <v>26</v>
      </c>
      <c r="U64" s="297"/>
      <c r="V64" s="15" t="s">
        <v>26</v>
      </c>
      <c r="W64" s="131">
        <v>0.48125000000000001</v>
      </c>
      <c r="X64" s="15" t="s">
        <v>26</v>
      </c>
      <c r="Y64" s="297"/>
      <c r="Z64" s="131">
        <v>0.51736111111111105</v>
      </c>
      <c r="AA64" s="15" t="s">
        <v>26</v>
      </c>
      <c r="AB64" s="79" t="s">
        <v>63</v>
      </c>
      <c r="AC64" s="266">
        <v>0.55347222222222225</v>
      </c>
      <c r="AD64" s="15" t="s">
        <v>26</v>
      </c>
      <c r="AE64" s="297"/>
      <c r="AF64" s="15" t="s">
        <v>26</v>
      </c>
      <c r="AG64" s="131">
        <f>AE36+1/1440</f>
        <v>0.63194444444444442</v>
      </c>
      <c r="AH64" s="15" t="s">
        <v>26</v>
      </c>
      <c r="AI64" s="131">
        <v>0.66666666666666663</v>
      </c>
      <c r="AJ64" s="15"/>
      <c r="AK64" s="15" t="s">
        <v>26</v>
      </c>
      <c r="AL64" s="297"/>
      <c r="AM64" s="297"/>
      <c r="AN64" s="297"/>
      <c r="AO64" s="15" t="s">
        <v>26</v>
      </c>
      <c r="AP64" s="15" t="s">
        <v>26</v>
      </c>
      <c r="AQ64" s="15"/>
      <c r="AR64" s="15" t="s">
        <v>26</v>
      </c>
      <c r="AS64" s="1"/>
      <c r="AT64" s="1"/>
      <c r="AU64" s="1"/>
      <c r="AW64" s="266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5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</row>
    <row r="65" spans="1:82" s="6" customFormat="1" ht="12" customHeight="1" x14ac:dyDescent="0.25">
      <c r="A65" s="1" t="s">
        <v>49</v>
      </c>
      <c r="B65" s="1" t="s">
        <v>64</v>
      </c>
      <c r="C65" s="1"/>
      <c r="D65" s="157"/>
      <c r="E65" s="157"/>
      <c r="F65" s="157">
        <v>4.8611111111111112E-3</v>
      </c>
      <c r="G65" s="1"/>
      <c r="H65" s="1"/>
      <c r="I65" s="15" t="s">
        <v>26</v>
      </c>
      <c r="J65" s="15"/>
      <c r="K65" s="15" t="s">
        <v>26</v>
      </c>
      <c r="L65" s="15"/>
      <c r="N65" s="131">
        <f>N64+$F65</f>
        <v>0.29166666666666663</v>
      </c>
      <c r="O65" s="297"/>
      <c r="P65" s="297"/>
      <c r="Q65" s="113" t="s">
        <v>26</v>
      </c>
      <c r="R65" s="136" t="s">
        <v>26</v>
      </c>
      <c r="S65" s="15" t="s">
        <v>26</v>
      </c>
      <c r="T65" s="15" t="s">
        <v>26</v>
      </c>
      <c r="U65" s="297"/>
      <c r="V65" s="15" t="s">
        <v>26</v>
      </c>
      <c r="W65" s="131">
        <f>W64+$F65</f>
        <v>0.4861111111111111</v>
      </c>
      <c r="X65" s="15" t="s">
        <v>26</v>
      </c>
      <c r="Y65" s="297"/>
      <c r="Z65" s="131">
        <f>Z64+$F65</f>
        <v>0.52222222222222214</v>
      </c>
      <c r="AA65" s="15" t="s">
        <v>26</v>
      </c>
      <c r="AB65" s="300"/>
      <c r="AC65" s="266">
        <f>AC64+$F65</f>
        <v>0.55833333333333335</v>
      </c>
      <c r="AD65" s="15" t="s">
        <v>26</v>
      </c>
      <c r="AE65" s="297"/>
      <c r="AF65" s="15" t="s">
        <v>26</v>
      </c>
      <c r="AG65" s="131">
        <f>AG64+$F65</f>
        <v>0.63680555555555551</v>
      </c>
      <c r="AH65" s="15" t="s">
        <v>26</v>
      </c>
      <c r="AI65" s="131">
        <f>AI64+$F65</f>
        <v>0.67152777777777772</v>
      </c>
      <c r="AJ65" s="15"/>
      <c r="AK65" s="15" t="s">
        <v>26</v>
      </c>
      <c r="AL65" s="297"/>
      <c r="AM65" s="297"/>
      <c r="AN65" s="297"/>
      <c r="AO65" s="15" t="s">
        <v>26</v>
      </c>
      <c r="AP65" s="15" t="s">
        <v>26</v>
      </c>
      <c r="AQ65" s="15"/>
      <c r="AR65" s="15" t="s">
        <v>26</v>
      </c>
      <c r="AS65" s="1"/>
      <c r="AT65" s="1"/>
      <c r="AU65" s="1"/>
      <c r="AW65" s="266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5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</row>
    <row r="66" spans="1:82" s="6" customFormat="1" ht="12" customHeight="1" x14ac:dyDescent="0.25">
      <c r="A66" s="1" t="s">
        <v>49</v>
      </c>
      <c r="B66" s="1" t="s">
        <v>50</v>
      </c>
      <c r="C66" s="1"/>
      <c r="D66" s="157">
        <v>5.5555555555555558E-3</v>
      </c>
      <c r="E66" s="157"/>
      <c r="F66" s="157"/>
      <c r="G66" s="1"/>
      <c r="H66" s="1">
        <v>0.22222222222222221</v>
      </c>
      <c r="I66" s="1">
        <f>I60+$D66</f>
        <v>0.24583333333333335</v>
      </c>
      <c r="J66" s="1">
        <v>0.26180555555555557</v>
      </c>
      <c r="K66" s="1">
        <f>K60+$D66</f>
        <v>0.28749999999999998</v>
      </c>
      <c r="L66" s="249"/>
      <c r="N66" s="136" t="s">
        <v>26</v>
      </c>
      <c r="O66" s="297"/>
      <c r="P66" s="297"/>
      <c r="Q66" s="109">
        <f>Q60+$D66</f>
        <v>0.32916666666666666</v>
      </c>
      <c r="R66" s="131">
        <f>R60+$D66</f>
        <v>0.33055555555555555</v>
      </c>
      <c r="S66" s="1">
        <f>S60+$D66</f>
        <v>0.37083333333333329</v>
      </c>
      <c r="T66" s="1">
        <f>T60+$D66</f>
        <v>0.41249999999999998</v>
      </c>
      <c r="U66" s="297"/>
      <c r="V66" s="1">
        <f>V60+$D66</f>
        <v>0.45416666666666666</v>
      </c>
      <c r="W66" s="136" t="s">
        <v>26</v>
      </c>
      <c r="X66" s="1">
        <f>X60+$D66</f>
        <v>0.49583333333333335</v>
      </c>
      <c r="Y66" s="264"/>
      <c r="Z66" s="136" t="s">
        <v>26</v>
      </c>
      <c r="AA66" s="1">
        <f>AA60+$D66</f>
        <v>0.53749999999999998</v>
      </c>
      <c r="AB66" s="264"/>
      <c r="AC66" s="278" t="s">
        <v>26</v>
      </c>
      <c r="AD66" s="1">
        <f>AD60+$D66</f>
        <v>0.57916666666666661</v>
      </c>
      <c r="AE66" s="297"/>
      <c r="AF66" s="1">
        <f>AF60+$D66</f>
        <v>0.62083333333333324</v>
      </c>
      <c r="AG66" s="136" t="s">
        <v>26</v>
      </c>
      <c r="AH66" s="1">
        <f>AH60+$D66</f>
        <v>0.66249999999999987</v>
      </c>
      <c r="AI66" s="136" t="s">
        <v>26</v>
      </c>
      <c r="AJ66" s="15"/>
      <c r="AK66" s="1">
        <f>AK60+$D66</f>
        <v>0.7041666666666665</v>
      </c>
      <c r="AL66" s="297"/>
      <c r="AM66" s="297"/>
      <c r="AN66" s="297"/>
      <c r="AO66" s="1">
        <f>AO60+$D66</f>
        <v>0.74583333333333313</v>
      </c>
      <c r="AP66" s="1">
        <f>AP60+$D66</f>
        <v>0.78749999999999976</v>
      </c>
      <c r="AQ66" s="1"/>
      <c r="AR66" s="1">
        <f>AR60+$D66</f>
        <v>0.82916666666666639</v>
      </c>
      <c r="AT66" s="212">
        <f>AR66+60/1440</f>
        <v>0.87083333333333302</v>
      </c>
      <c r="AU66" s="212">
        <f>AT66+60/1440</f>
        <v>0.91249999999999964</v>
      </c>
      <c r="AV66" s="212">
        <f>AU66+60/1440</f>
        <v>0.95416666666666627</v>
      </c>
      <c r="AW66" s="294"/>
      <c r="AX66" s="1">
        <v>0.2902777777777778</v>
      </c>
      <c r="AY66" s="1"/>
      <c r="AZ66" s="1">
        <v>0.37361111111111112</v>
      </c>
      <c r="BA66" s="1"/>
      <c r="BB66" s="1">
        <f>AZ66+120/1440</f>
        <v>0.45694444444444443</v>
      </c>
      <c r="BC66" s="1"/>
      <c r="BD66" s="1">
        <f>BB66+120/1440</f>
        <v>0.54027777777777775</v>
      </c>
      <c r="BE66" s="1"/>
      <c r="BF66" s="212">
        <f>BD66+120/1440</f>
        <v>0.62361111111111112</v>
      </c>
      <c r="BG66" s="212">
        <f>BF66+60/1440</f>
        <v>0.66527777777777775</v>
      </c>
      <c r="BH66" s="212">
        <f>BF66+120/1440</f>
        <v>0.70694444444444449</v>
      </c>
      <c r="BI66" s="212">
        <f>BH66+60/1440</f>
        <v>0.74861111111111112</v>
      </c>
      <c r="BJ66" s="212">
        <f>BH66+120/1440</f>
        <v>0.79027777777777786</v>
      </c>
      <c r="BK66" s="212">
        <f>BJ66+60/1440</f>
        <v>0.83194444444444449</v>
      </c>
      <c r="BL66" s="212">
        <f>BJ66+120/1440</f>
        <v>0.87361111111111123</v>
      </c>
      <c r="BM66" s="212">
        <f>BL66+60/1440</f>
        <v>0.91527777777777786</v>
      </c>
      <c r="BN66" s="212">
        <f>BM66+60/1440</f>
        <v>0.95694444444444449</v>
      </c>
      <c r="BO66" s="15"/>
      <c r="BP66" s="212">
        <v>0.33194444444444443</v>
      </c>
      <c r="BQ66" s="212">
        <v>0.37361111111111112</v>
      </c>
      <c r="BR66" s="212">
        <f>BQ66+60/1440</f>
        <v>0.4152777777777778</v>
      </c>
      <c r="BS66" s="212">
        <f>BQ66+120/1440</f>
        <v>0.45694444444444443</v>
      </c>
      <c r="BT66" s="212">
        <f>BS66+60/1440</f>
        <v>0.49861111111111112</v>
      </c>
      <c r="BU66" s="212">
        <f>BS66+120/1440</f>
        <v>0.54027777777777775</v>
      </c>
      <c r="BV66" s="212">
        <f>BU66+60/1440</f>
        <v>0.58194444444444438</v>
      </c>
      <c r="BW66" s="212">
        <f>BU66+120/1440</f>
        <v>0.62361111111111112</v>
      </c>
      <c r="BX66" s="212">
        <f>BW66+60/1440</f>
        <v>0.66527777777777775</v>
      </c>
      <c r="BY66" s="212">
        <f>BW66+120/1440</f>
        <v>0.70694444444444449</v>
      </c>
      <c r="BZ66" s="212">
        <f>BY66+60/1440</f>
        <v>0.74861111111111112</v>
      </c>
      <c r="CA66" s="212">
        <f>BY66+120/1440</f>
        <v>0.79027777777777786</v>
      </c>
      <c r="CB66" s="212">
        <f>CA66+60/1440</f>
        <v>0.83194444444444449</v>
      </c>
      <c r="CC66" s="212">
        <f>CA66+120/1440</f>
        <v>0.87361111111111123</v>
      </c>
      <c r="CD66" s="212">
        <f>CC66+60/1440</f>
        <v>0.91527777777777786</v>
      </c>
    </row>
    <row r="67" spans="1:82" s="6" customFormat="1" ht="12" customHeight="1" x14ac:dyDescent="0.25">
      <c r="A67" s="1" t="s">
        <v>49</v>
      </c>
      <c r="B67" s="1" t="s">
        <v>34</v>
      </c>
      <c r="C67" s="1"/>
      <c r="D67" s="157">
        <v>6.9444444444444447E-4</v>
      </c>
      <c r="E67" s="157"/>
      <c r="F67" s="157">
        <v>6.9444444444444447E-4</v>
      </c>
      <c r="G67" s="1"/>
      <c r="H67" s="1">
        <f>H66+$D67</f>
        <v>0.22291666666666665</v>
      </c>
      <c r="I67" s="1">
        <f>I66+$D67</f>
        <v>0.24652777777777779</v>
      </c>
      <c r="J67" s="1">
        <f>J66+$D67</f>
        <v>0.26250000000000001</v>
      </c>
      <c r="K67" s="1">
        <f>K66+$D67</f>
        <v>0.28819444444444442</v>
      </c>
      <c r="L67" s="249"/>
      <c r="N67" s="131">
        <f>N65+$F67</f>
        <v>0.29236111111111107</v>
      </c>
      <c r="O67" s="297"/>
      <c r="P67" s="297"/>
      <c r="Q67" s="109">
        <f>Q66+$D67</f>
        <v>0.3298611111111111</v>
      </c>
      <c r="R67" s="131">
        <f>R66+$D67</f>
        <v>0.33124999999999999</v>
      </c>
      <c r="S67" s="1">
        <f>S66+$D67</f>
        <v>0.37152777777777773</v>
      </c>
      <c r="T67" s="1">
        <f>T66+$D67</f>
        <v>0.41319444444444442</v>
      </c>
      <c r="U67" s="297"/>
      <c r="V67" s="1">
        <f>V66+$D67</f>
        <v>0.4548611111111111</v>
      </c>
      <c r="W67" s="131">
        <f>W65+$F67</f>
        <v>0.48680555555555555</v>
      </c>
      <c r="X67" s="1">
        <f>X66+$D67</f>
        <v>0.49652777777777779</v>
      </c>
      <c r="Y67" s="264"/>
      <c r="Z67" s="131">
        <f>Z65+$F67</f>
        <v>0.52291666666666659</v>
      </c>
      <c r="AA67" s="1">
        <f>AA66+$D67</f>
        <v>0.53819444444444442</v>
      </c>
      <c r="AB67" s="264"/>
      <c r="AC67" s="266">
        <f>AC65+$F67</f>
        <v>0.55902777777777779</v>
      </c>
      <c r="AD67" s="1">
        <f>AD66+$D67</f>
        <v>0.57986111111111105</v>
      </c>
      <c r="AE67" s="297"/>
      <c r="AF67" s="1">
        <f>AF66+$D67</f>
        <v>0.62152777777777768</v>
      </c>
      <c r="AG67" s="131">
        <f>AG65+$F67</f>
        <v>0.63749999999999996</v>
      </c>
      <c r="AH67" s="1">
        <f>AH66+$D67</f>
        <v>0.66319444444444431</v>
      </c>
      <c r="AI67" s="131">
        <f>AI65+$F67</f>
        <v>0.67222222222222217</v>
      </c>
      <c r="AJ67" s="15"/>
      <c r="AK67" s="1">
        <f>AK66+$D67</f>
        <v>0.70486111111111094</v>
      </c>
      <c r="AL67" s="297"/>
      <c r="AM67" s="297"/>
      <c r="AN67" s="297"/>
      <c r="AO67" s="1">
        <f t="shared" ref="AO67:AR67" si="111">AO66+$D67</f>
        <v>0.74652777777777757</v>
      </c>
      <c r="AP67" s="1">
        <f t="shared" si="111"/>
        <v>0.7881944444444442</v>
      </c>
      <c r="AQ67" s="1"/>
      <c r="AR67" s="1">
        <f t="shared" si="111"/>
        <v>0.82986111111111083</v>
      </c>
      <c r="AT67" s="212">
        <f>AT66+$D67</f>
        <v>0.87152777777777746</v>
      </c>
      <c r="AU67" s="212">
        <f>AU66+$D67</f>
        <v>0.91319444444444409</v>
      </c>
      <c r="AV67" s="212">
        <f>AV66+$D67</f>
        <v>0.95486111111111072</v>
      </c>
      <c r="AW67" s="294"/>
      <c r="AX67" s="1">
        <f>AX66+$D67</f>
        <v>0.29097222222222224</v>
      </c>
      <c r="AY67" s="1"/>
      <c r="AZ67" s="1">
        <f>AZ66+$D67</f>
        <v>0.37430555555555556</v>
      </c>
      <c r="BA67" s="1"/>
      <c r="BB67" s="1">
        <f>BB66+$D67</f>
        <v>0.45763888888888887</v>
      </c>
      <c r="BC67" s="1"/>
      <c r="BD67" s="1">
        <f>BD66+$D67</f>
        <v>0.54097222222222219</v>
      </c>
      <c r="BE67" s="1"/>
      <c r="BF67" s="212">
        <f t="shared" ref="BF67:BN67" si="112">BF66+$D67</f>
        <v>0.62430555555555556</v>
      </c>
      <c r="BG67" s="212">
        <f t="shared" si="112"/>
        <v>0.66597222222222219</v>
      </c>
      <c r="BH67" s="212">
        <f t="shared" si="112"/>
        <v>0.70763888888888893</v>
      </c>
      <c r="BI67" s="212">
        <f t="shared" si="112"/>
        <v>0.74930555555555556</v>
      </c>
      <c r="BJ67" s="212">
        <f t="shared" si="112"/>
        <v>0.7909722222222223</v>
      </c>
      <c r="BK67" s="212">
        <f t="shared" si="112"/>
        <v>0.83263888888888893</v>
      </c>
      <c r="BL67" s="212">
        <f t="shared" si="112"/>
        <v>0.87430555555555567</v>
      </c>
      <c r="BM67" s="212">
        <f t="shared" si="112"/>
        <v>0.9159722222222223</v>
      </c>
      <c r="BN67" s="212">
        <f t="shared" si="112"/>
        <v>0.95763888888888893</v>
      </c>
      <c r="BO67" s="15"/>
      <c r="BP67" s="212">
        <f t="shared" ref="BP67:CD67" si="113">BP66+$D67</f>
        <v>0.33263888888888887</v>
      </c>
      <c r="BQ67" s="212">
        <f t="shared" si="113"/>
        <v>0.37430555555555556</v>
      </c>
      <c r="BR67" s="212">
        <f t="shared" si="113"/>
        <v>0.41597222222222224</v>
      </c>
      <c r="BS67" s="212">
        <f t="shared" si="113"/>
        <v>0.45763888888888887</v>
      </c>
      <c r="BT67" s="212">
        <f t="shared" si="113"/>
        <v>0.49930555555555556</v>
      </c>
      <c r="BU67" s="212">
        <f t="shared" si="113"/>
        <v>0.54097222222222219</v>
      </c>
      <c r="BV67" s="212">
        <f t="shared" si="113"/>
        <v>0.58263888888888882</v>
      </c>
      <c r="BW67" s="212">
        <f t="shared" si="113"/>
        <v>0.62430555555555556</v>
      </c>
      <c r="BX67" s="212">
        <f t="shared" si="113"/>
        <v>0.66597222222222219</v>
      </c>
      <c r="BY67" s="212">
        <f t="shared" si="113"/>
        <v>0.70763888888888893</v>
      </c>
      <c r="BZ67" s="212">
        <f t="shared" si="113"/>
        <v>0.74930555555555556</v>
      </c>
      <c r="CA67" s="212">
        <f t="shared" si="113"/>
        <v>0.7909722222222223</v>
      </c>
      <c r="CB67" s="212">
        <f t="shared" si="113"/>
        <v>0.83263888888888893</v>
      </c>
      <c r="CC67" s="212">
        <f t="shared" si="113"/>
        <v>0.87430555555555567</v>
      </c>
      <c r="CD67" s="212">
        <f t="shared" si="113"/>
        <v>0.9159722222222223</v>
      </c>
    </row>
    <row r="68" spans="1:82" s="8" customFormat="1" ht="9.9499999999999993" customHeight="1" x14ac:dyDescent="0.25">
      <c r="A68" s="3" t="s">
        <v>47</v>
      </c>
      <c r="B68" s="3" t="s">
        <v>23</v>
      </c>
      <c r="C68" s="3" t="s">
        <v>18</v>
      </c>
      <c r="D68" s="158"/>
      <c r="E68" s="158"/>
      <c r="F68" s="158"/>
      <c r="G68" s="27"/>
      <c r="H68" s="3"/>
      <c r="I68" s="27"/>
      <c r="J68" s="203">
        <v>0.26041666666666669</v>
      </c>
      <c r="K68" s="168"/>
      <c r="L68" s="168">
        <v>0.27777777777777779</v>
      </c>
      <c r="N68" s="168"/>
      <c r="O68" s="203">
        <v>0.30208333333333331</v>
      </c>
      <c r="P68" s="168"/>
      <c r="Q68" s="168"/>
      <c r="R68" s="168"/>
      <c r="S68" s="168"/>
      <c r="T68" s="168"/>
      <c r="U68" s="203">
        <v>0.44791666666666669</v>
      </c>
      <c r="V68" s="168"/>
      <c r="W68" s="168"/>
      <c r="X68" s="177"/>
      <c r="Y68" s="177"/>
      <c r="Z68" s="177">
        <v>0.51041666666666663</v>
      </c>
      <c r="AA68" s="177"/>
      <c r="AB68" s="203">
        <v>0.55208333333333337</v>
      </c>
      <c r="AC68" s="203"/>
      <c r="AD68" s="209"/>
      <c r="AE68" s="203">
        <v>0.59375</v>
      </c>
      <c r="AF68" s="203"/>
      <c r="AG68" s="203">
        <f>AE68+60/1440</f>
        <v>0.63541666666666663</v>
      </c>
      <c r="AH68" s="168"/>
      <c r="AJ68" s="203">
        <v>0.67708333333333337</v>
      </c>
      <c r="AK68" s="203"/>
      <c r="AL68" s="203">
        <v>0.71875</v>
      </c>
      <c r="AM68" s="203"/>
      <c r="AN68" s="168">
        <v>0.73611111111111116</v>
      </c>
      <c r="AO68" s="168"/>
      <c r="AP68" s="168"/>
      <c r="AQ68" s="168"/>
      <c r="AR68" s="168"/>
      <c r="AT68" s="168"/>
      <c r="AU68" s="168"/>
      <c r="AV68" s="168"/>
      <c r="AW68" s="295"/>
      <c r="AX68" s="168"/>
      <c r="AY68" s="192"/>
      <c r="AZ68" s="168"/>
      <c r="BA68" s="168"/>
      <c r="BB68" s="168"/>
      <c r="BC68" s="168"/>
      <c r="BD68" s="168"/>
      <c r="BE68" s="168"/>
      <c r="BF68" s="168"/>
      <c r="BG68" s="168"/>
      <c r="BH68" s="168"/>
      <c r="BI68" s="168"/>
      <c r="BJ68" s="168"/>
      <c r="BK68" s="168"/>
      <c r="BL68" s="168"/>
      <c r="BM68" s="168"/>
      <c r="BN68" s="168"/>
      <c r="BO68" s="221"/>
      <c r="BP68" s="168"/>
      <c r="BQ68" s="168"/>
      <c r="BR68" s="168"/>
      <c r="BS68" s="168"/>
      <c r="BT68" s="168"/>
      <c r="BU68" s="168"/>
      <c r="BV68" s="168"/>
      <c r="BW68" s="168"/>
      <c r="BX68" s="168"/>
      <c r="BY68" s="168"/>
      <c r="BZ68" s="168"/>
      <c r="CA68" s="168"/>
      <c r="CB68" s="168"/>
      <c r="CC68" s="168"/>
      <c r="CD68" s="168"/>
    </row>
    <row r="69" spans="1:82" s="8" customFormat="1" ht="9.9499999999999993" customHeight="1" x14ac:dyDescent="0.25">
      <c r="A69" s="3" t="s">
        <v>46</v>
      </c>
      <c r="B69" s="3" t="s">
        <v>36</v>
      </c>
      <c r="C69" s="3"/>
      <c r="D69" s="158"/>
      <c r="E69" s="158"/>
      <c r="F69" s="158"/>
      <c r="G69" s="27"/>
      <c r="H69" s="3"/>
      <c r="I69" s="27"/>
      <c r="J69" s="203">
        <f>J68+2/1440</f>
        <v>0.26180555555555557</v>
      </c>
      <c r="K69" s="168"/>
      <c r="L69" s="168">
        <f>L68+2/1440</f>
        <v>0.27916666666666667</v>
      </c>
      <c r="N69" s="168"/>
      <c r="O69" s="203">
        <f>O68+2/1440</f>
        <v>0.3034722222222222</v>
      </c>
      <c r="P69" s="168"/>
      <c r="Q69" s="168"/>
      <c r="R69" s="168"/>
      <c r="S69" s="168"/>
      <c r="T69" s="168"/>
      <c r="U69" s="203">
        <f>U68+2/1440</f>
        <v>0.44930555555555557</v>
      </c>
      <c r="V69" s="168"/>
      <c r="W69" s="168"/>
      <c r="X69" s="177"/>
      <c r="Y69" s="177"/>
      <c r="Z69" s="177">
        <f>Z68+2/1440</f>
        <v>0.51180555555555551</v>
      </c>
      <c r="AA69" s="177"/>
      <c r="AB69" s="203">
        <f>AB68+2/1440</f>
        <v>0.55347222222222225</v>
      </c>
      <c r="AC69" s="203"/>
      <c r="AD69" s="209"/>
      <c r="AE69" s="203">
        <f>AE68+2/1440</f>
        <v>0.59513888888888888</v>
      </c>
      <c r="AF69" s="203"/>
      <c r="AG69" s="203">
        <f>AG68+2/1440</f>
        <v>0.63680555555555551</v>
      </c>
      <c r="AH69" s="168"/>
      <c r="AJ69" s="203">
        <f>AJ68+2/1440</f>
        <v>0.67847222222222225</v>
      </c>
      <c r="AK69" s="203"/>
      <c r="AL69" s="203">
        <f>AL68+2/1440</f>
        <v>0.72013888888888888</v>
      </c>
      <c r="AM69" s="203"/>
      <c r="AN69" s="168">
        <f>AN68+2/1440</f>
        <v>0.73750000000000004</v>
      </c>
      <c r="AO69" s="168"/>
      <c r="AP69" s="168"/>
      <c r="AQ69" s="168"/>
      <c r="AR69" s="168"/>
      <c r="AT69" s="168"/>
      <c r="AU69" s="168"/>
      <c r="AV69" s="168"/>
      <c r="AW69" s="295"/>
      <c r="AX69" s="168"/>
      <c r="AY69" s="192"/>
      <c r="AZ69" s="168"/>
      <c r="BA69" s="168"/>
      <c r="BB69" s="168"/>
      <c r="BC69" s="168"/>
      <c r="BD69" s="168"/>
      <c r="BE69" s="168"/>
      <c r="BF69" s="168"/>
      <c r="BG69" s="168"/>
      <c r="BH69" s="168"/>
      <c r="BI69" s="168"/>
      <c r="BJ69" s="168"/>
      <c r="BK69" s="168"/>
      <c r="BL69" s="168"/>
      <c r="BM69" s="168"/>
      <c r="BN69" s="168"/>
      <c r="BO69" s="221"/>
      <c r="BP69" s="168"/>
      <c r="BQ69" s="168"/>
      <c r="BR69" s="168"/>
      <c r="BS69" s="168"/>
      <c r="BT69" s="168"/>
      <c r="BU69" s="168"/>
      <c r="BV69" s="168"/>
      <c r="BW69" s="168"/>
      <c r="BX69" s="168"/>
      <c r="BY69" s="168"/>
      <c r="BZ69" s="168"/>
      <c r="CA69" s="168"/>
      <c r="CB69" s="168"/>
      <c r="CC69" s="168"/>
      <c r="CD69" s="168"/>
    </row>
    <row r="70" spans="1:82" s="9" customFormat="1" ht="9.9499999999999993" customHeight="1" x14ac:dyDescent="0.25">
      <c r="A70" s="5" t="s">
        <v>39</v>
      </c>
      <c r="B70" s="5" t="s">
        <v>40</v>
      </c>
      <c r="C70" s="5" t="s">
        <v>24</v>
      </c>
      <c r="D70" s="160"/>
      <c r="E70" s="160"/>
      <c r="F70" s="160"/>
      <c r="G70" s="161"/>
      <c r="H70" s="5"/>
      <c r="I70" s="161"/>
      <c r="J70" s="208">
        <f>J69+9/1440</f>
        <v>0.26805555555555555</v>
      </c>
      <c r="K70" s="180"/>
      <c r="L70" s="180">
        <f>L69+9/1440</f>
        <v>0.28541666666666665</v>
      </c>
      <c r="N70" s="180"/>
      <c r="O70" s="208">
        <f>O69+9/1440</f>
        <v>0.30972222222222218</v>
      </c>
      <c r="P70" s="180"/>
      <c r="Q70" s="180"/>
      <c r="R70" s="180"/>
      <c r="S70" s="180"/>
      <c r="T70" s="180"/>
      <c r="U70" s="208">
        <f>U69+9/1440</f>
        <v>0.45555555555555555</v>
      </c>
      <c r="V70" s="180"/>
      <c r="W70" s="180"/>
      <c r="X70" s="186"/>
      <c r="Y70" s="186"/>
      <c r="Z70" s="186">
        <f>Z69+9/1440</f>
        <v>0.51805555555555549</v>
      </c>
      <c r="AA70" s="186"/>
      <c r="AB70" s="208">
        <f>AB69+9/1440</f>
        <v>0.55972222222222223</v>
      </c>
      <c r="AC70" s="208"/>
      <c r="AD70" s="210"/>
      <c r="AE70" s="208">
        <f>AE69+9/1440</f>
        <v>0.60138888888888886</v>
      </c>
      <c r="AF70" s="208"/>
      <c r="AG70" s="208">
        <f>AG69+9/1440</f>
        <v>0.64305555555555549</v>
      </c>
      <c r="AH70" s="180"/>
      <c r="AJ70" s="208">
        <f>AJ69+9/1440</f>
        <v>0.68472222222222223</v>
      </c>
      <c r="AK70" s="208"/>
      <c r="AL70" s="208">
        <f>AL69+9/1440</f>
        <v>0.72638888888888886</v>
      </c>
      <c r="AM70" s="208"/>
      <c r="AN70" s="180">
        <f>AN69+9/1440</f>
        <v>0.74375000000000002</v>
      </c>
      <c r="AO70" s="180"/>
      <c r="AP70" s="180"/>
      <c r="AQ70" s="180"/>
      <c r="AR70" s="180"/>
      <c r="AT70" s="180"/>
      <c r="AU70" s="180"/>
      <c r="AV70" s="180"/>
      <c r="AW70" s="296"/>
      <c r="AX70" s="180"/>
      <c r="AY70" s="193"/>
      <c r="AZ70" s="180"/>
      <c r="BA70" s="180"/>
      <c r="BB70" s="180"/>
      <c r="BC70" s="180"/>
      <c r="BD70" s="180"/>
      <c r="BE70" s="180"/>
      <c r="BF70" s="180"/>
      <c r="BG70" s="180"/>
      <c r="BH70" s="180"/>
      <c r="BI70" s="180"/>
      <c r="BJ70" s="180"/>
      <c r="BK70" s="180"/>
      <c r="BL70" s="180"/>
      <c r="BM70" s="180"/>
      <c r="BN70" s="180"/>
      <c r="BO70" s="230"/>
      <c r="BP70" s="180"/>
      <c r="BQ70" s="180"/>
      <c r="BR70" s="180"/>
      <c r="BS70" s="180"/>
      <c r="BT70" s="180"/>
      <c r="BU70" s="180"/>
      <c r="BV70" s="180"/>
      <c r="BW70" s="180"/>
      <c r="BX70" s="180"/>
      <c r="BY70" s="180"/>
      <c r="BZ70" s="180"/>
      <c r="CA70" s="180"/>
      <c r="CB70" s="180"/>
      <c r="CC70" s="180"/>
      <c r="CD70" s="180"/>
    </row>
    <row r="71" spans="1:82" s="13" customFormat="1" ht="9.9499999999999993" hidden="1" customHeight="1" x14ac:dyDescent="0.25">
      <c r="A71" s="12" t="s">
        <v>42</v>
      </c>
      <c r="B71" s="12"/>
      <c r="C71" s="12" t="s">
        <v>24</v>
      </c>
      <c r="D71" s="162"/>
      <c r="E71" s="162"/>
      <c r="F71" s="162"/>
      <c r="G71" s="63"/>
      <c r="H71" s="76"/>
      <c r="I71" s="128">
        <v>0.20833333333333334</v>
      </c>
      <c r="J71" s="174">
        <v>0.24097222222222223</v>
      </c>
      <c r="K71" s="174">
        <v>0.2951388888888889</v>
      </c>
      <c r="L71" s="174">
        <v>0.27361111111111108</v>
      </c>
      <c r="N71" s="174">
        <v>0.2951388888888889</v>
      </c>
      <c r="O71" s="174"/>
      <c r="P71" s="174"/>
      <c r="Q71" s="187"/>
      <c r="R71" s="187"/>
      <c r="S71" s="174">
        <v>0.34097222222222223</v>
      </c>
      <c r="T71" s="174">
        <v>0.38263888888888892</v>
      </c>
      <c r="U71" s="174"/>
      <c r="V71" s="174">
        <v>0.42430555555555555</v>
      </c>
      <c r="W71" s="174"/>
      <c r="X71" s="174">
        <v>0.46597222222222223</v>
      </c>
      <c r="Y71" s="174">
        <v>0.48680555555555555</v>
      </c>
      <c r="Z71" s="174"/>
      <c r="AA71" s="174">
        <v>0.50763888888888886</v>
      </c>
      <c r="AB71" s="174"/>
      <c r="AC71" s="203">
        <v>0.52847222222222223</v>
      </c>
      <c r="AD71" s="174">
        <v>0.5493055555555556</v>
      </c>
      <c r="AE71" s="174">
        <v>0.57013888888888886</v>
      </c>
      <c r="AF71" s="174">
        <v>0.59097222222222223</v>
      </c>
      <c r="AG71" s="174"/>
      <c r="AH71" s="174">
        <v>0.63263888888888886</v>
      </c>
      <c r="AI71" s="174">
        <v>0.65347222222222223</v>
      </c>
      <c r="AJ71" s="174"/>
      <c r="AK71" s="174">
        <v>0.6743055555555556</v>
      </c>
      <c r="AL71" s="174">
        <v>0.69513888888888886</v>
      </c>
      <c r="AM71" s="174"/>
      <c r="AN71" s="174"/>
      <c r="AO71" s="174">
        <v>0.71597222222222223</v>
      </c>
      <c r="AP71" s="174">
        <v>0.75763888888888886</v>
      </c>
      <c r="AQ71" s="174">
        <v>0.75763888888888886</v>
      </c>
      <c r="AR71" s="174">
        <v>0.7993055555555556</v>
      </c>
      <c r="AT71" s="174">
        <v>0.84097222222222223</v>
      </c>
      <c r="AU71" s="174">
        <v>0.88263888888888886</v>
      </c>
      <c r="AV71" s="174"/>
      <c r="AW71" s="288"/>
      <c r="AX71" s="214"/>
      <c r="AY71" s="187"/>
      <c r="AZ71" s="174"/>
      <c r="BA71" s="174"/>
      <c r="BB71" s="174"/>
      <c r="BC71" s="174"/>
      <c r="BD71" s="174"/>
      <c r="BE71" s="174"/>
      <c r="BF71" s="174"/>
      <c r="BG71" s="174"/>
      <c r="BH71" s="174"/>
      <c r="BI71" s="174"/>
      <c r="BJ71" s="174"/>
      <c r="BK71" s="174"/>
      <c r="BL71" s="174"/>
      <c r="BM71" s="174"/>
      <c r="BN71" s="174"/>
      <c r="BO71" s="231"/>
      <c r="BP71" s="174"/>
      <c r="BQ71" s="174"/>
      <c r="BR71" s="174"/>
      <c r="BS71" s="174"/>
      <c r="BT71" s="174"/>
      <c r="BU71" s="174"/>
      <c r="BV71" s="174"/>
      <c r="BW71" s="174"/>
      <c r="BX71" s="174"/>
      <c r="BY71" s="174"/>
      <c r="BZ71" s="174"/>
      <c r="CA71" s="174"/>
      <c r="CB71" s="174"/>
      <c r="CC71" s="174"/>
      <c r="CD71" s="174"/>
    </row>
    <row r="72" spans="1:82" s="8" customFormat="1" ht="9.9499999999999993" customHeight="1" x14ac:dyDescent="0.25">
      <c r="A72" s="3" t="s">
        <v>41</v>
      </c>
      <c r="B72" s="3"/>
      <c r="C72" s="3" t="s">
        <v>18</v>
      </c>
      <c r="D72" s="158"/>
      <c r="E72" s="158"/>
      <c r="F72" s="158"/>
      <c r="G72" s="27"/>
      <c r="H72" s="27"/>
      <c r="I72" s="27"/>
      <c r="J72" s="203"/>
      <c r="K72" s="203"/>
      <c r="L72" s="203">
        <v>0.28125</v>
      </c>
      <c r="N72" s="203"/>
      <c r="O72" s="203"/>
      <c r="P72" s="203"/>
      <c r="Q72" s="203"/>
      <c r="R72" s="203"/>
      <c r="S72" s="203"/>
      <c r="T72" s="168"/>
      <c r="U72" s="168">
        <v>0.42708333333333331</v>
      </c>
      <c r="V72" s="168"/>
      <c r="W72" s="168"/>
      <c r="X72" s="168"/>
      <c r="Y72" s="177"/>
      <c r="Z72" s="168">
        <v>0.51041666666666663</v>
      </c>
      <c r="AA72" s="185"/>
      <c r="AB72" s="177">
        <v>0.53472222222222221</v>
      </c>
      <c r="AC72" s="203"/>
      <c r="AD72" s="177"/>
      <c r="AE72" s="168">
        <v>0.57291666666666663</v>
      </c>
      <c r="AF72" s="168"/>
      <c r="AG72" s="168">
        <f>AE72+60/1440</f>
        <v>0.61458333333333326</v>
      </c>
      <c r="AH72" s="168"/>
      <c r="AI72" s="80">
        <f>AG72+60/1440</f>
        <v>0.65624999999999989</v>
      </c>
      <c r="AJ72" s="211"/>
      <c r="AK72" s="168"/>
      <c r="AL72" s="168">
        <f>AI72+60/1440</f>
        <v>0.69791666666666652</v>
      </c>
      <c r="AM72" s="168"/>
      <c r="AN72" s="168"/>
      <c r="AO72" s="168"/>
      <c r="AP72" s="168"/>
      <c r="AQ72" s="168"/>
      <c r="AR72" s="168"/>
      <c r="AT72" s="168"/>
      <c r="AU72" s="168"/>
      <c r="AV72" s="168"/>
      <c r="AW72" s="295"/>
      <c r="AX72" s="168"/>
      <c r="AY72" s="192"/>
      <c r="AZ72" s="168"/>
      <c r="BA72" s="168"/>
      <c r="BB72" s="168"/>
      <c r="BC72" s="168"/>
      <c r="BD72" s="168"/>
      <c r="BE72" s="168"/>
      <c r="BF72" s="168"/>
      <c r="BG72" s="168"/>
      <c r="BH72" s="168"/>
      <c r="BI72" s="168"/>
      <c r="BJ72" s="168"/>
      <c r="BK72" s="168"/>
      <c r="BL72" s="168"/>
      <c r="BM72" s="168"/>
      <c r="BN72" s="168"/>
      <c r="BO72" s="221"/>
      <c r="BP72" s="168"/>
      <c r="BQ72" s="168"/>
      <c r="BR72" s="168"/>
      <c r="BS72" s="168"/>
      <c r="BT72" s="168"/>
      <c r="BU72" s="168"/>
      <c r="BV72" s="168"/>
      <c r="BW72" s="168"/>
      <c r="BX72" s="168"/>
      <c r="BY72" s="168"/>
      <c r="BZ72" s="168"/>
      <c r="CA72" s="168"/>
      <c r="CB72" s="168"/>
      <c r="CC72" s="168"/>
      <c r="CD72" s="168"/>
    </row>
    <row r="73" spans="1:82" s="8" customFormat="1" ht="9.9499999999999993" customHeight="1" x14ac:dyDescent="0.25">
      <c r="A73" s="3" t="s">
        <v>120</v>
      </c>
      <c r="B73" s="3" t="s">
        <v>121</v>
      </c>
      <c r="C73" s="3"/>
      <c r="D73" s="158"/>
      <c r="E73" s="158"/>
      <c r="F73" s="158"/>
      <c r="G73" s="27"/>
      <c r="H73" s="27"/>
      <c r="I73" s="27"/>
      <c r="J73" s="203">
        <v>0.26319444444444445</v>
      </c>
      <c r="K73" s="203"/>
      <c r="L73" s="203">
        <f>L72+9/1440</f>
        <v>0.28749999999999998</v>
      </c>
      <c r="N73" s="203"/>
      <c r="O73" s="203">
        <v>0.30486111111111108</v>
      </c>
      <c r="P73" s="203"/>
      <c r="Q73" s="203"/>
      <c r="R73" s="203"/>
      <c r="S73" s="203"/>
      <c r="T73" s="168"/>
      <c r="U73" s="168">
        <f>U72+9/1440</f>
        <v>0.43333333333333329</v>
      </c>
      <c r="V73" s="168"/>
      <c r="W73" s="168"/>
      <c r="X73" s="168"/>
      <c r="Y73" s="177"/>
      <c r="Z73" s="168">
        <f>Z72+9/1440</f>
        <v>0.51666666666666661</v>
      </c>
      <c r="AA73" s="185"/>
      <c r="AB73" s="177">
        <f>AB72+9/1440</f>
        <v>0.54097222222222219</v>
      </c>
      <c r="AC73" s="203"/>
      <c r="AD73" s="177"/>
      <c r="AE73" s="168">
        <f>AE72+9/1440</f>
        <v>0.57916666666666661</v>
      </c>
      <c r="AF73" s="168"/>
      <c r="AG73" s="168">
        <f>AG72+9/1440</f>
        <v>0.62083333333333324</v>
      </c>
      <c r="AH73" s="168"/>
      <c r="AI73" s="80">
        <f>AI72+9/1440</f>
        <v>0.66249999999999987</v>
      </c>
      <c r="AJ73" s="203">
        <v>0.67986111111111114</v>
      </c>
      <c r="AK73" s="168"/>
      <c r="AL73" s="168">
        <f>AL72+9/1440</f>
        <v>0.7041666666666665</v>
      </c>
      <c r="AM73" s="168"/>
      <c r="AN73" s="168">
        <f>AJ73+60/1440</f>
        <v>0.72152777777777777</v>
      </c>
      <c r="AO73" s="168"/>
      <c r="AP73" s="168"/>
      <c r="AQ73" s="168"/>
      <c r="AR73" s="168"/>
      <c r="AT73" s="168"/>
      <c r="AU73" s="168"/>
      <c r="AV73" s="168"/>
      <c r="AW73" s="295"/>
      <c r="AX73" s="168"/>
      <c r="AY73" s="192"/>
      <c r="AZ73" s="168"/>
      <c r="BA73" s="168"/>
      <c r="BB73" s="168"/>
      <c r="BC73" s="168"/>
      <c r="BD73" s="168"/>
      <c r="BE73" s="168"/>
      <c r="BF73" s="168"/>
      <c r="BG73" s="168"/>
      <c r="BH73" s="168"/>
      <c r="BI73" s="168"/>
      <c r="BJ73" s="168"/>
      <c r="BK73" s="168"/>
      <c r="BL73" s="168"/>
      <c r="BM73" s="168"/>
      <c r="BN73" s="168"/>
      <c r="BO73" s="221"/>
      <c r="BP73" s="168"/>
      <c r="BQ73" s="168"/>
      <c r="BR73" s="168"/>
      <c r="BS73" s="168"/>
      <c r="BT73" s="168"/>
      <c r="BU73" s="168"/>
      <c r="BV73" s="168"/>
      <c r="BW73" s="168"/>
      <c r="BX73" s="168"/>
      <c r="BY73" s="168"/>
      <c r="BZ73" s="168"/>
      <c r="CA73" s="168"/>
      <c r="CB73" s="168"/>
      <c r="CC73" s="168"/>
      <c r="CD73" s="168"/>
    </row>
    <row r="74" spans="1:82" s="8" customFormat="1" ht="9.9499999999999993" customHeight="1" x14ac:dyDescent="0.25">
      <c r="A74" s="3" t="s">
        <v>39</v>
      </c>
      <c r="B74" s="3" t="s">
        <v>40</v>
      </c>
      <c r="C74" s="3" t="s">
        <v>24</v>
      </c>
      <c r="D74" s="158"/>
      <c r="E74" s="158"/>
      <c r="F74" s="158"/>
      <c r="G74" s="27"/>
      <c r="H74" s="27"/>
      <c r="I74" s="27"/>
      <c r="J74" s="203">
        <f>J73+9/1440</f>
        <v>0.26944444444444443</v>
      </c>
      <c r="K74" s="203"/>
      <c r="L74" s="203">
        <f>L73+9/1440</f>
        <v>0.29374999999999996</v>
      </c>
      <c r="N74" s="203"/>
      <c r="O74" s="203">
        <f>O73+9/1440</f>
        <v>0.31111111111111106</v>
      </c>
      <c r="P74" s="203"/>
      <c r="Q74" s="203"/>
      <c r="R74" s="203"/>
      <c r="S74" s="203"/>
      <c r="T74" s="168"/>
      <c r="U74" s="168">
        <f>U73+9/1440</f>
        <v>0.43958333333333327</v>
      </c>
      <c r="V74" s="168"/>
      <c r="W74" s="168"/>
      <c r="X74" s="168"/>
      <c r="Y74" s="177"/>
      <c r="Z74" s="168">
        <f>Z73+9/1440</f>
        <v>0.52291666666666659</v>
      </c>
      <c r="AA74" s="185"/>
      <c r="AB74" s="177">
        <f>AB73+9/1440</f>
        <v>0.54722222222222217</v>
      </c>
      <c r="AC74" s="203"/>
      <c r="AD74" s="177"/>
      <c r="AE74" s="168">
        <f>AE73+9/1440</f>
        <v>0.58541666666666659</v>
      </c>
      <c r="AF74" s="168"/>
      <c r="AG74" s="168">
        <f>AG73+9/1440</f>
        <v>0.62708333333333321</v>
      </c>
      <c r="AH74" s="168"/>
      <c r="AI74" s="80">
        <f>AI73+9/1440</f>
        <v>0.66874999999999984</v>
      </c>
      <c r="AJ74" s="203">
        <f>AJ73+9/1440</f>
        <v>0.68611111111111112</v>
      </c>
      <c r="AK74" s="168"/>
      <c r="AL74" s="168">
        <f>AL73+9/1440</f>
        <v>0.71041666666666647</v>
      </c>
      <c r="AM74" s="168"/>
      <c r="AN74" s="168">
        <f>AN73+9/1440</f>
        <v>0.72777777777777775</v>
      </c>
      <c r="AO74" s="168"/>
      <c r="AP74" s="168"/>
      <c r="AQ74" s="168"/>
      <c r="AR74" s="168"/>
      <c r="AT74" s="168"/>
      <c r="AU74" s="168"/>
      <c r="AV74" s="168"/>
      <c r="AW74" s="295"/>
      <c r="AX74" s="168"/>
      <c r="AY74" s="192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221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</row>
    <row r="75" spans="1:82" s="6" customFormat="1" ht="12" customHeight="1" x14ac:dyDescent="0.25">
      <c r="A75" s="1" t="s">
        <v>39</v>
      </c>
      <c r="B75" s="1" t="s">
        <v>40</v>
      </c>
      <c r="C75" s="1" t="s">
        <v>18</v>
      </c>
      <c r="D75" s="157"/>
      <c r="E75" s="157"/>
      <c r="F75" s="157"/>
      <c r="G75" s="1"/>
      <c r="H75" s="15" t="s">
        <v>26</v>
      </c>
      <c r="I75" s="15" t="s">
        <v>26</v>
      </c>
      <c r="J75" s="1">
        <f>J67+6/1440</f>
        <v>0.26666666666666666</v>
      </c>
      <c r="K75" s="15" t="s">
        <v>26</v>
      </c>
      <c r="L75" s="266">
        <v>0.29305555555555557</v>
      </c>
      <c r="N75" s="136" t="s">
        <v>26</v>
      </c>
      <c r="O75" s="109">
        <v>0.30833333333333335</v>
      </c>
      <c r="P75" s="248"/>
      <c r="Q75" s="113" t="s">
        <v>26</v>
      </c>
      <c r="R75" s="136" t="s">
        <v>26</v>
      </c>
      <c r="S75" s="15" t="s">
        <v>26</v>
      </c>
      <c r="T75" s="15" t="s">
        <v>26</v>
      </c>
      <c r="U75" s="302">
        <v>0.45277777777777778</v>
      </c>
      <c r="V75" s="15" t="s">
        <v>26</v>
      </c>
      <c r="W75" s="166">
        <f>W22</f>
        <v>0.49791666666666667</v>
      </c>
      <c r="X75" s="15" t="s">
        <v>26</v>
      </c>
      <c r="Y75" s="300"/>
      <c r="Z75" s="131">
        <f>Z67+6/1440</f>
        <v>0.52708333333333324</v>
      </c>
      <c r="AA75" s="15" t="s">
        <v>26</v>
      </c>
      <c r="AB75" s="130">
        <v>0.61458333333333337</v>
      </c>
      <c r="AC75" s="278" t="s">
        <v>26</v>
      </c>
      <c r="AD75" s="15" t="s">
        <v>26</v>
      </c>
      <c r="AE75" s="131">
        <v>0.6</v>
      </c>
      <c r="AF75" s="15" t="s">
        <v>26</v>
      </c>
      <c r="AG75" s="131">
        <f>AG67+6/1440</f>
        <v>0.64166666666666661</v>
      </c>
      <c r="AH75" s="15" t="s">
        <v>26</v>
      </c>
      <c r="AI75" s="166">
        <f>AI22</f>
        <v>0.68124999999999991</v>
      </c>
      <c r="AJ75" s="1">
        <v>0.68333333333333324</v>
      </c>
      <c r="AK75" s="15" t="s">
        <v>26</v>
      </c>
      <c r="AL75" s="109">
        <v>0.72499999999999998</v>
      </c>
      <c r="AM75" s="294"/>
      <c r="AN75" s="131">
        <v>0.74444444444444446</v>
      </c>
      <c r="AO75" s="15" t="s">
        <v>26</v>
      </c>
      <c r="AP75" s="15" t="s">
        <v>26</v>
      </c>
      <c r="AQ75" s="1">
        <v>0.80833333333333335</v>
      </c>
      <c r="AR75" s="15" t="s">
        <v>26</v>
      </c>
      <c r="AT75" s="213" t="s">
        <v>26</v>
      </c>
      <c r="AU75" s="213" t="s">
        <v>26</v>
      </c>
      <c r="AV75" s="213" t="s">
        <v>26</v>
      </c>
      <c r="AW75" s="297"/>
      <c r="AX75" s="15" t="s">
        <v>26</v>
      </c>
      <c r="AY75" s="1">
        <v>0.33194444444444443</v>
      </c>
      <c r="AZ75" s="15" t="s">
        <v>26</v>
      </c>
      <c r="BA75" s="1">
        <f>AY75+120/1440</f>
        <v>0.41527777777777775</v>
      </c>
      <c r="BB75" s="15" t="s">
        <v>26</v>
      </c>
      <c r="BC75" s="1">
        <f>BA75+120/1440</f>
        <v>0.49861111111111106</v>
      </c>
      <c r="BD75" s="15" t="s">
        <v>26</v>
      </c>
      <c r="BE75" s="1">
        <f>BC75+120/1440</f>
        <v>0.58194444444444438</v>
      </c>
      <c r="BF75" s="213" t="s">
        <v>26</v>
      </c>
      <c r="BG75" s="213" t="s">
        <v>26</v>
      </c>
      <c r="BH75" s="213" t="s">
        <v>26</v>
      </c>
      <c r="BI75" s="213" t="s">
        <v>26</v>
      </c>
      <c r="BJ75" s="213" t="s">
        <v>26</v>
      </c>
      <c r="BK75" s="213" t="s">
        <v>26</v>
      </c>
      <c r="BL75" s="213" t="s">
        <v>26</v>
      </c>
      <c r="BM75" s="213" t="s">
        <v>26</v>
      </c>
      <c r="BN75" s="213" t="s">
        <v>26</v>
      </c>
      <c r="BO75" s="15"/>
      <c r="BP75" s="213" t="s">
        <v>26</v>
      </c>
      <c r="BQ75" s="213" t="s">
        <v>26</v>
      </c>
      <c r="BR75" s="213" t="s">
        <v>26</v>
      </c>
      <c r="BS75" s="213" t="s">
        <v>26</v>
      </c>
      <c r="BT75" s="213" t="s">
        <v>26</v>
      </c>
      <c r="BU75" s="213" t="s">
        <v>26</v>
      </c>
      <c r="BV75" s="213" t="s">
        <v>26</v>
      </c>
      <c r="BW75" s="213" t="s">
        <v>26</v>
      </c>
      <c r="BX75" s="213" t="s">
        <v>26</v>
      </c>
      <c r="BY75" s="213" t="s">
        <v>26</v>
      </c>
      <c r="BZ75" s="213" t="s">
        <v>26</v>
      </c>
      <c r="CA75" s="213" t="s">
        <v>26</v>
      </c>
      <c r="CB75" s="213" t="s">
        <v>26</v>
      </c>
      <c r="CC75" s="213" t="s">
        <v>26</v>
      </c>
      <c r="CD75" s="213" t="s">
        <v>26</v>
      </c>
    </row>
    <row r="76" spans="1:82" s="6" customFormat="1" ht="12" customHeight="1" x14ac:dyDescent="0.25">
      <c r="A76" s="1"/>
      <c r="B76" s="1" t="s">
        <v>112</v>
      </c>
      <c r="C76" s="1"/>
      <c r="D76" s="157"/>
      <c r="E76" s="157"/>
      <c r="F76" s="157"/>
      <c r="G76" s="1"/>
      <c r="H76" s="247" t="s">
        <v>26</v>
      </c>
      <c r="I76" s="247" t="s">
        <v>26</v>
      </c>
      <c r="J76" s="247" t="s">
        <v>26</v>
      </c>
      <c r="K76" s="100" t="s">
        <v>26</v>
      </c>
      <c r="L76" s="247" t="s">
        <v>26</v>
      </c>
      <c r="N76" s="137" t="s">
        <v>26</v>
      </c>
      <c r="O76" s="151" t="s">
        <v>26</v>
      </c>
      <c r="P76" s="248"/>
      <c r="Q76" s="151" t="s">
        <v>26</v>
      </c>
      <c r="R76" s="137" t="s">
        <v>26</v>
      </c>
      <c r="S76" s="1">
        <f>S77-3/1440</f>
        <v>0.37361111111111106</v>
      </c>
      <c r="T76" s="1">
        <f>T77-3/1440</f>
        <v>0.41527777777777775</v>
      </c>
      <c r="U76" s="302">
        <v>0.45555555555555555</v>
      </c>
      <c r="V76" s="1">
        <f>V77-3/1440</f>
        <v>0.45694444444444443</v>
      </c>
      <c r="W76" s="131">
        <f>W77-3/1440</f>
        <v>0.48888888888888887</v>
      </c>
      <c r="X76" s="1">
        <f>X77-3/1440</f>
        <v>0.49861111111111112</v>
      </c>
      <c r="Y76" s="301"/>
      <c r="Z76" s="131">
        <f t="shared" ref="Z76:AH76" si="114">Z77-3/1440</f>
        <v>0.52986111111111101</v>
      </c>
      <c r="AA76" s="1">
        <f t="shared" si="114"/>
        <v>0.54027777777777775</v>
      </c>
      <c r="AB76" s="130">
        <f t="shared" si="114"/>
        <v>0.61736111111111114</v>
      </c>
      <c r="AC76" s="266">
        <f t="shared" si="114"/>
        <v>0.56111111111111112</v>
      </c>
      <c r="AD76" s="1">
        <f t="shared" si="114"/>
        <v>0.58194444444444438</v>
      </c>
      <c r="AE76" s="131">
        <f t="shared" si="114"/>
        <v>0.60277777777777775</v>
      </c>
      <c r="AF76" s="1">
        <f t="shared" si="114"/>
        <v>0.62361111111111101</v>
      </c>
      <c r="AG76" s="131">
        <f t="shared" si="114"/>
        <v>0.64444444444444438</v>
      </c>
      <c r="AH76" s="1">
        <f t="shared" si="114"/>
        <v>0.66527777777777763</v>
      </c>
      <c r="AI76" s="131">
        <f>AI77-3/1440</f>
        <v>0.67430555555555549</v>
      </c>
      <c r="AJ76" s="1">
        <f>AJ77-3/1440</f>
        <v>0.68611111111111101</v>
      </c>
      <c r="AK76" s="1">
        <f>AK77-3/1440</f>
        <v>0.70694444444444426</v>
      </c>
      <c r="AL76" s="109">
        <f>AL75+4/1440</f>
        <v>0.72777777777777775</v>
      </c>
      <c r="AM76" s="294"/>
      <c r="AN76" s="150" t="s">
        <v>26</v>
      </c>
      <c r="AO76" s="248" t="s">
        <v>26</v>
      </c>
      <c r="AP76" s="248" t="s">
        <v>26</v>
      </c>
      <c r="AQ76" s="248" t="s">
        <v>26</v>
      </c>
      <c r="AR76" s="248" t="s">
        <v>26</v>
      </c>
      <c r="AT76" s="273" t="s">
        <v>26</v>
      </c>
      <c r="AU76" s="273" t="s">
        <v>26</v>
      </c>
      <c r="AV76" s="273" t="s">
        <v>26</v>
      </c>
      <c r="AW76" s="248"/>
      <c r="AX76" s="1">
        <f t="shared" ref="AX76:BZ76" si="115">AX77-3/1440</f>
        <v>0.29305555555555557</v>
      </c>
      <c r="AY76" s="1">
        <f t="shared" si="115"/>
        <v>0.3347222222222222</v>
      </c>
      <c r="AZ76" s="1">
        <f t="shared" si="115"/>
        <v>0.37638888888888888</v>
      </c>
      <c r="BA76" s="1">
        <f t="shared" si="115"/>
        <v>0.41805555555555551</v>
      </c>
      <c r="BB76" s="1">
        <f t="shared" si="115"/>
        <v>0.4597222222222222</v>
      </c>
      <c r="BC76" s="1">
        <f t="shared" si="115"/>
        <v>0.50138888888888888</v>
      </c>
      <c r="BD76" s="1">
        <f t="shared" si="115"/>
        <v>0.54305555555555551</v>
      </c>
      <c r="BE76" s="1">
        <f t="shared" si="115"/>
        <v>0.58472222222222214</v>
      </c>
      <c r="BF76" s="212">
        <f t="shared" si="115"/>
        <v>0.62638888888888888</v>
      </c>
      <c r="BG76" s="212">
        <f t="shared" si="115"/>
        <v>0.66805555555555551</v>
      </c>
      <c r="BH76" s="212">
        <f t="shared" si="115"/>
        <v>0.70972222222222225</v>
      </c>
      <c r="BI76" s="212">
        <f t="shared" si="115"/>
        <v>0.75138888888888888</v>
      </c>
      <c r="BJ76" s="212">
        <f t="shared" si="115"/>
        <v>0.79305555555555562</v>
      </c>
      <c r="BK76" s="273" t="s">
        <v>26</v>
      </c>
      <c r="BL76" s="273" t="s">
        <v>26</v>
      </c>
      <c r="BM76" s="273" t="s">
        <v>26</v>
      </c>
      <c r="BN76" s="273" t="s">
        <v>26</v>
      </c>
      <c r="BO76" s="15"/>
      <c r="BP76" s="212">
        <f t="shared" si="115"/>
        <v>0.3347222222222222</v>
      </c>
      <c r="BQ76" s="212">
        <f t="shared" si="115"/>
        <v>0.37638888888888888</v>
      </c>
      <c r="BR76" s="212">
        <f t="shared" si="115"/>
        <v>0.41805555555555557</v>
      </c>
      <c r="BS76" s="212">
        <f t="shared" si="115"/>
        <v>0.4597222222222222</v>
      </c>
      <c r="BT76" s="212">
        <f t="shared" si="115"/>
        <v>0.50138888888888888</v>
      </c>
      <c r="BU76" s="212">
        <f t="shared" si="115"/>
        <v>0.54305555555555551</v>
      </c>
      <c r="BV76" s="212">
        <f t="shared" si="115"/>
        <v>0.58472222222222214</v>
      </c>
      <c r="BW76" s="212">
        <f t="shared" ref="BW76:CA76" si="116">BW77-3/1440</f>
        <v>0.62638888888888888</v>
      </c>
      <c r="BX76" s="212">
        <f t="shared" si="115"/>
        <v>0.66805555555555551</v>
      </c>
      <c r="BY76" s="212">
        <f t="shared" si="116"/>
        <v>0.70972222222222225</v>
      </c>
      <c r="BZ76" s="212">
        <f t="shared" si="115"/>
        <v>0.75138888888888888</v>
      </c>
      <c r="CA76" s="212">
        <f t="shared" si="116"/>
        <v>0.79305555555555562</v>
      </c>
      <c r="CB76" s="273" t="s">
        <v>26</v>
      </c>
      <c r="CC76" s="273" t="s">
        <v>26</v>
      </c>
      <c r="CD76" s="273" t="s">
        <v>26</v>
      </c>
    </row>
    <row r="77" spans="1:82" s="6" customFormat="1" ht="12" customHeight="1" x14ac:dyDescent="0.25">
      <c r="A77" s="1" t="s">
        <v>30</v>
      </c>
      <c r="B77" s="1" t="s">
        <v>36</v>
      </c>
      <c r="C77" s="1" t="s">
        <v>24</v>
      </c>
      <c r="D77" s="157">
        <v>4.1666666666666666E-3</v>
      </c>
      <c r="E77" s="157">
        <v>4.8611111111111112E-3</v>
      </c>
      <c r="F77" s="157">
        <v>4.1666666666666666E-3</v>
      </c>
      <c r="G77" s="1"/>
      <c r="H77" s="1">
        <f>H67+$D77</f>
        <v>0.22708333333333333</v>
      </c>
      <c r="I77" s="1">
        <f>I67+$D77</f>
        <v>0.25069444444444444</v>
      </c>
      <c r="J77" s="1">
        <f>J75+$E77</f>
        <v>0.27152777777777776</v>
      </c>
      <c r="K77" s="1">
        <f>K67+$D77</f>
        <v>0.29236111111111107</v>
      </c>
      <c r="L77" s="266">
        <f>L75+$E77</f>
        <v>0.29791666666666666</v>
      </c>
      <c r="N77" s="131">
        <f>N67+$F77</f>
        <v>0.29652777777777772</v>
      </c>
      <c r="O77" s="109">
        <f>O75+$E77</f>
        <v>0.31319444444444444</v>
      </c>
      <c r="P77" s="248"/>
      <c r="Q77" s="109">
        <f>Q67+$D77</f>
        <v>0.33402777777777776</v>
      </c>
      <c r="R77" s="131">
        <f>R67+$D77</f>
        <v>0.33541666666666664</v>
      </c>
      <c r="S77" s="1">
        <f>S67+$D77</f>
        <v>0.37569444444444439</v>
      </c>
      <c r="T77" s="1">
        <f>T67+$D77</f>
        <v>0.41736111111111107</v>
      </c>
      <c r="U77" s="302">
        <v>0.45763888888888887</v>
      </c>
      <c r="V77" s="1">
        <f>V67+$D77</f>
        <v>0.45902777777777776</v>
      </c>
      <c r="W77" s="131">
        <f>W67+$F77</f>
        <v>0.4909722222222222</v>
      </c>
      <c r="X77" s="1">
        <f>X67+$D77</f>
        <v>0.50069444444444444</v>
      </c>
      <c r="Y77" s="301"/>
      <c r="Z77" s="131">
        <f>Z75+7/1440</f>
        <v>0.53194444444444433</v>
      </c>
      <c r="AA77" s="1">
        <f>AA67+$D77</f>
        <v>0.54236111111111107</v>
      </c>
      <c r="AB77" s="130">
        <f>AB75+$E77</f>
        <v>0.61944444444444446</v>
      </c>
      <c r="AC77" s="266">
        <f>AC67+$F77</f>
        <v>0.56319444444444444</v>
      </c>
      <c r="AD77" s="1">
        <f>AD67+$D77</f>
        <v>0.5840277777777777</v>
      </c>
      <c r="AE77" s="131">
        <f>AE75+$E77</f>
        <v>0.60486111111111107</v>
      </c>
      <c r="AF77" s="1">
        <f>AF67+$D77</f>
        <v>0.62569444444444433</v>
      </c>
      <c r="AG77" s="131">
        <f>AG75+$E77</f>
        <v>0.6465277777777777</v>
      </c>
      <c r="AH77" s="1">
        <f>AH67+$D77</f>
        <v>0.66736111111111096</v>
      </c>
      <c r="AI77" s="131">
        <f>AI67+$F77</f>
        <v>0.67638888888888882</v>
      </c>
      <c r="AJ77" s="1">
        <f>AJ75+$E77</f>
        <v>0.68819444444444433</v>
      </c>
      <c r="AK77" s="1">
        <f>AK67+$D77</f>
        <v>0.70902777777777759</v>
      </c>
      <c r="AL77" s="109">
        <f>AL76+3/1440</f>
        <v>0.72986111111111107</v>
      </c>
      <c r="AM77" s="294"/>
      <c r="AN77" s="240">
        <v>0.74930555555555556</v>
      </c>
      <c r="AO77" s="1">
        <f t="shared" ref="AO77:AR77" si="117">AO67+$D77</f>
        <v>0.75069444444444422</v>
      </c>
      <c r="AP77" s="1">
        <f t="shared" si="117"/>
        <v>0.79236111111111085</v>
      </c>
      <c r="AQ77" s="1">
        <f>AQ75+$E77</f>
        <v>0.81319444444444444</v>
      </c>
      <c r="AR77" s="1">
        <f t="shared" si="117"/>
        <v>0.83402777777777748</v>
      </c>
      <c r="AS77" s="212">
        <v>0.83680555555555558</v>
      </c>
      <c r="AT77" s="212">
        <f>AT67+$D77</f>
        <v>0.87569444444444411</v>
      </c>
      <c r="AU77" s="212">
        <f>AU67+$D77</f>
        <v>0.91736111111111074</v>
      </c>
      <c r="AV77" s="212">
        <f>AV67+$D77</f>
        <v>0.95902777777777737</v>
      </c>
      <c r="AW77" s="294"/>
      <c r="AX77" s="1">
        <f>AX67+$D77</f>
        <v>0.2951388888888889</v>
      </c>
      <c r="AY77" s="1">
        <f>AY75+$E77</f>
        <v>0.33680555555555552</v>
      </c>
      <c r="AZ77" s="1">
        <f>AZ67+$D77</f>
        <v>0.37847222222222221</v>
      </c>
      <c r="BA77" s="1">
        <f>BA75+$E77</f>
        <v>0.42013888888888884</v>
      </c>
      <c r="BB77" s="1">
        <f>BB67+$D77</f>
        <v>0.46180555555555552</v>
      </c>
      <c r="BC77" s="1">
        <f>BC75+$E77</f>
        <v>0.50347222222222221</v>
      </c>
      <c r="BD77" s="1">
        <f>BD67+$D77</f>
        <v>0.54513888888888884</v>
      </c>
      <c r="BE77" s="1">
        <f>BE75+$E77</f>
        <v>0.58680555555555547</v>
      </c>
      <c r="BF77" s="212">
        <f t="shared" ref="BF77:BN77" si="118">BF67+$D77</f>
        <v>0.62847222222222221</v>
      </c>
      <c r="BG77" s="212">
        <f t="shared" si="118"/>
        <v>0.67013888888888884</v>
      </c>
      <c r="BH77" s="212">
        <f t="shared" si="118"/>
        <v>0.71180555555555558</v>
      </c>
      <c r="BI77" s="212">
        <f t="shared" si="118"/>
        <v>0.75347222222222221</v>
      </c>
      <c r="BJ77" s="212">
        <f t="shared" si="118"/>
        <v>0.79513888888888895</v>
      </c>
      <c r="BK77" s="212">
        <f t="shared" si="118"/>
        <v>0.83680555555555558</v>
      </c>
      <c r="BL77" s="212">
        <f t="shared" si="118"/>
        <v>0.87847222222222232</v>
      </c>
      <c r="BM77" s="212">
        <f t="shared" si="118"/>
        <v>0.92013888888888895</v>
      </c>
      <c r="BN77" s="212">
        <f t="shared" si="118"/>
        <v>0.96180555555555558</v>
      </c>
      <c r="BO77" s="15"/>
      <c r="BP77" s="212">
        <f t="shared" ref="BP77:CD77" si="119">BP67+$D77</f>
        <v>0.33680555555555552</v>
      </c>
      <c r="BQ77" s="212">
        <f t="shared" si="119"/>
        <v>0.37847222222222221</v>
      </c>
      <c r="BR77" s="212">
        <f t="shared" si="119"/>
        <v>0.4201388888888889</v>
      </c>
      <c r="BS77" s="212">
        <f t="shared" si="119"/>
        <v>0.46180555555555552</v>
      </c>
      <c r="BT77" s="212">
        <f t="shared" si="119"/>
        <v>0.50347222222222221</v>
      </c>
      <c r="BU77" s="212">
        <f t="shared" si="119"/>
        <v>0.54513888888888884</v>
      </c>
      <c r="BV77" s="212">
        <f t="shared" si="119"/>
        <v>0.58680555555555547</v>
      </c>
      <c r="BW77" s="212">
        <f t="shared" si="119"/>
        <v>0.62847222222222221</v>
      </c>
      <c r="BX77" s="212">
        <f t="shared" si="119"/>
        <v>0.67013888888888884</v>
      </c>
      <c r="BY77" s="212">
        <f t="shared" si="119"/>
        <v>0.71180555555555558</v>
      </c>
      <c r="BZ77" s="212">
        <f t="shared" si="119"/>
        <v>0.75347222222222221</v>
      </c>
      <c r="CA77" s="212">
        <f t="shared" si="119"/>
        <v>0.79513888888888895</v>
      </c>
      <c r="CB77" s="212">
        <f t="shared" si="119"/>
        <v>0.83680555555555558</v>
      </c>
      <c r="CC77" s="212">
        <f t="shared" si="119"/>
        <v>0.87847222222222232</v>
      </c>
      <c r="CD77" s="212">
        <f t="shared" si="119"/>
        <v>0.92013888888888895</v>
      </c>
    </row>
    <row r="78" spans="1:82" s="56" customFormat="1" ht="9.9499999999999993" customHeight="1" x14ac:dyDescent="0.25">
      <c r="A78" s="59" t="s">
        <v>48</v>
      </c>
      <c r="B78" s="59"/>
      <c r="C78" s="59"/>
      <c r="D78" s="159"/>
      <c r="E78" s="159"/>
      <c r="F78" s="159"/>
      <c r="G78" s="59"/>
      <c r="H78" s="59"/>
      <c r="I78" s="59"/>
      <c r="J78" s="59"/>
      <c r="L78" s="56">
        <f>N78</f>
        <v>0.30208333333333331</v>
      </c>
      <c r="N78" s="163">
        <v>0.30208333333333331</v>
      </c>
      <c r="O78" s="59"/>
      <c r="P78" s="59"/>
      <c r="Q78" s="59"/>
      <c r="R78" s="59"/>
      <c r="S78" s="59"/>
      <c r="T78" s="59"/>
      <c r="U78" s="164" t="s">
        <v>116</v>
      </c>
      <c r="V78" s="59"/>
      <c r="W78" s="59"/>
      <c r="X78" s="59"/>
      <c r="Y78" s="59"/>
      <c r="Z78" s="59"/>
      <c r="AA78" s="59"/>
      <c r="AB78" s="164"/>
      <c r="AC78" s="56">
        <v>0.55208333333333337</v>
      </c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164" t="s">
        <v>116</v>
      </c>
      <c r="AO78" s="59"/>
      <c r="AP78" s="59"/>
      <c r="AQ78" s="59"/>
      <c r="AR78" s="59"/>
      <c r="AS78" s="59"/>
      <c r="AT78" s="59"/>
      <c r="AU78" s="59"/>
      <c r="AV78" s="59"/>
      <c r="AW78" s="298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221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  <c r="CD78" s="59"/>
    </row>
    <row r="79" spans="1:82" s="6" customFormat="1" ht="12" customHeight="1" x14ac:dyDescent="0.25">
      <c r="A79" s="1" t="s">
        <v>30</v>
      </c>
      <c r="B79" s="1" t="s">
        <v>36</v>
      </c>
      <c r="C79" s="1" t="s">
        <v>18</v>
      </c>
      <c r="D79" s="157">
        <v>0</v>
      </c>
      <c r="E79" s="157">
        <v>0</v>
      </c>
      <c r="F79" s="157">
        <v>0</v>
      </c>
      <c r="G79" s="1">
        <v>0.20902777777777778</v>
      </c>
      <c r="H79" s="1">
        <f>H77+$D79</f>
        <v>0.22708333333333333</v>
      </c>
      <c r="I79" s="1">
        <f>I77+$D79</f>
        <v>0.25069444444444444</v>
      </c>
      <c r="J79" s="1">
        <f>J77+$E79</f>
        <v>0.27152777777777776</v>
      </c>
      <c r="K79" s="1">
        <f>K77+$D79</f>
        <v>0.29236111111111107</v>
      </c>
      <c r="L79" s="266">
        <f>L77+$E79</f>
        <v>0.29791666666666666</v>
      </c>
      <c r="M79" s="1"/>
      <c r="N79" s="131">
        <f>N77+$F79</f>
        <v>0.29652777777777772</v>
      </c>
      <c r="O79" s="109">
        <f>O77+$E79</f>
        <v>0.31319444444444444</v>
      </c>
      <c r="P79" s="131">
        <v>0.31597222222222221</v>
      </c>
      <c r="Q79" s="109">
        <f>Q77+$D79</f>
        <v>0.33402777777777776</v>
      </c>
      <c r="R79" s="131">
        <f>R77+$D79</f>
        <v>0.33541666666666664</v>
      </c>
      <c r="S79" s="1">
        <f>S77+$D79</f>
        <v>0.37569444444444439</v>
      </c>
      <c r="T79" s="1">
        <f>T77+$D79</f>
        <v>0.41736111111111107</v>
      </c>
      <c r="U79" s="165"/>
      <c r="V79" s="1">
        <f>V77+$D79</f>
        <v>0.45902777777777776</v>
      </c>
      <c r="W79" s="136" t="s">
        <v>26</v>
      </c>
      <c r="X79" s="1">
        <f>X77+$D79</f>
        <v>0.50069444444444444</v>
      </c>
      <c r="Y79" s="301"/>
      <c r="Z79" s="131">
        <f>Z77+$D79</f>
        <v>0.53194444444444433</v>
      </c>
      <c r="AA79" s="1">
        <f>AA77+$D79</f>
        <v>0.54236111111111107</v>
      </c>
      <c r="AB79" s="167"/>
      <c r="AC79" s="266">
        <f>AC77+$E79</f>
        <v>0.56319444444444444</v>
      </c>
      <c r="AD79" s="1">
        <f>AD77+$D79</f>
        <v>0.5840277777777777</v>
      </c>
      <c r="AE79" s="131">
        <f>AE77+$E79</f>
        <v>0.60486111111111107</v>
      </c>
      <c r="AF79" s="1">
        <f>AF77+$D79</f>
        <v>0.62569444444444433</v>
      </c>
      <c r="AG79" s="131">
        <f>AG77+$E79</f>
        <v>0.6465277777777777</v>
      </c>
      <c r="AH79" s="1">
        <f>AH77+$D79</f>
        <v>0.66736111111111096</v>
      </c>
      <c r="AI79" s="136" t="s">
        <v>26</v>
      </c>
      <c r="AJ79" s="1">
        <f>AJ77+$E79</f>
        <v>0.68819444444444433</v>
      </c>
      <c r="AK79" s="1">
        <f>AK77+$D79</f>
        <v>0.70902777777777759</v>
      </c>
      <c r="AL79" s="109">
        <f>AL77+$E79</f>
        <v>0.72986111111111107</v>
      </c>
      <c r="AM79" s="294"/>
      <c r="AN79" s="165"/>
      <c r="AO79" s="1">
        <f>AO77+$D79</f>
        <v>0.75069444444444422</v>
      </c>
      <c r="AP79" s="1">
        <f>AP77+$D79</f>
        <v>0.79236111111111085</v>
      </c>
      <c r="AQ79" s="1">
        <f>AQ77+$D79</f>
        <v>0.81319444444444444</v>
      </c>
      <c r="AR79" s="1"/>
      <c r="AS79" s="212">
        <f>AS77+$E79</f>
        <v>0.83680555555555558</v>
      </c>
      <c r="AT79" s="212">
        <f>AT77+$E79</f>
        <v>0.87569444444444411</v>
      </c>
      <c r="AU79" s="212">
        <f>AU77+$E79</f>
        <v>0.91736111111111074</v>
      </c>
      <c r="AV79" s="212">
        <f>AV77+$E79</f>
        <v>0.95902777777777737</v>
      </c>
      <c r="AW79" s="294"/>
      <c r="AX79" s="1">
        <f t="shared" ref="AX79" si="120">AX77+$D79</f>
        <v>0.2951388888888889</v>
      </c>
      <c r="AY79" s="1">
        <f>AY77+$E79</f>
        <v>0.33680555555555552</v>
      </c>
      <c r="AZ79" s="1">
        <f t="shared" ref="AZ79:BN79" si="121">AZ77+$D79</f>
        <v>0.37847222222222221</v>
      </c>
      <c r="BA79" s="1">
        <f t="shared" si="121"/>
        <v>0.42013888888888884</v>
      </c>
      <c r="BB79" s="1">
        <f t="shared" si="121"/>
        <v>0.46180555555555552</v>
      </c>
      <c r="BC79" s="1">
        <f t="shared" si="121"/>
        <v>0.50347222222222221</v>
      </c>
      <c r="BD79" s="1">
        <f t="shared" si="121"/>
        <v>0.54513888888888884</v>
      </c>
      <c r="BE79" s="1">
        <f t="shared" si="121"/>
        <v>0.58680555555555547</v>
      </c>
      <c r="BF79" s="212">
        <f t="shared" si="121"/>
        <v>0.62847222222222221</v>
      </c>
      <c r="BG79" s="212">
        <f t="shared" si="121"/>
        <v>0.67013888888888884</v>
      </c>
      <c r="BH79" s="212">
        <f t="shared" si="121"/>
        <v>0.71180555555555558</v>
      </c>
      <c r="BI79" s="212">
        <f t="shared" ref="BI79" si="122">BI77+$D79</f>
        <v>0.75347222222222221</v>
      </c>
      <c r="BJ79" s="212">
        <f t="shared" si="121"/>
        <v>0.79513888888888895</v>
      </c>
      <c r="BK79" s="212">
        <f t="shared" ref="BK79" si="123">BK77+$D79</f>
        <v>0.83680555555555558</v>
      </c>
      <c r="BL79" s="212">
        <f t="shared" si="121"/>
        <v>0.87847222222222232</v>
      </c>
      <c r="BM79" s="212">
        <f t="shared" si="121"/>
        <v>0.92013888888888895</v>
      </c>
      <c r="BN79" s="212">
        <f t="shared" si="121"/>
        <v>0.96180555555555558</v>
      </c>
      <c r="BO79" s="15"/>
      <c r="BP79" s="212">
        <f>BP77+$E79</f>
        <v>0.33680555555555552</v>
      </c>
      <c r="BQ79" s="212">
        <f t="shared" ref="BQ79:CD79" si="124">BQ77+$D79</f>
        <v>0.37847222222222221</v>
      </c>
      <c r="BR79" s="212">
        <f t="shared" si="124"/>
        <v>0.4201388888888889</v>
      </c>
      <c r="BS79" s="212">
        <f t="shared" si="124"/>
        <v>0.46180555555555552</v>
      </c>
      <c r="BT79" s="212">
        <f t="shared" si="124"/>
        <v>0.50347222222222221</v>
      </c>
      <c r="BU79" s="212">
        <f t="shared" si="124"/>
        <v>0.54513888888888884</v>
      </c>
      <c r="BV79" s="212">
        <f t="shared" si="124"/>
        <v>0.58680555555555547</v>
      </c>
      <c r="BW79" s="212">
        <f t="shared" si="124"/>
        <v>0.62847222222222221</v>
      </c>
      <c r="BX79" s="212">
        <f t="shared" si="124"/>
        <v>0.67013888888888884</v>
      </c>
      <c r="BY79" s="212">
        <f t="shared" si="124"/>
        <v>0.71180555555555558</v>
      </c>
      <c r="BZ79" s="212">
        <f t="shared" si="124"/>
        <v>0.75347222222222221</v>
      </c>
      <c r="CA79" s="212">
        <f t="shared" si="124"/>
        <v>0.79513888888888895</v>
      </c>
      <c r="CB79" s="212">
        <f t="shared" si="124"/>
        <v>0.83680555555555558</v>
      </c>
      <c r="CC79" s="212">
        <f t="shared" si="124"/>
        <v>0.87847222222222232</v>
      </c>
      <c r="CD79" s="212">
        <f t="shared" si="124"/>
        <v>0.92013888888888895</v>
      </c>
    </row>
    <row r="80" spans="1:82" s="6" customFormat="1" ht="12" customHeight="1" x14ac:dyDescent="0.25">
      <c r="A80" s="1" t="s">
        <v>33</v>
      </c>
      <c r="B80" s="1" t="s">
        <v>34</v>
      </c>
      <c r="C80" s="1"/>
      <c r="D80" s="157">
        <v>6.9444444444444447E-4</v>
      </c>
      <c r="E80" s="157">
        <v>6.9444444444444447E-4</v>
      </c>
      <c r="F80" s="157">
        <v>6.9444444444444447E-4</v>
      </c>
      <c r="G80" s="1">
        <f t="shared" ref="G80:I85" si="125">G79+$D80</f>
        <v>0.20972222222222223</v>
      </c>
      <c r="H80" s="1">
        <f t="shared" si="125"/>
        <v>0.22777777777777777</v>
      </c>
      <c r="I80" s="1">
        <f t="shared" si="125"/>
        <v>0.25138888888888888</v>
      </c>
      <c r="J80" s="1">
        <f t="shared" ref="J80:L85" si="126">J79+$E80</f>
        <v>0.2722222222222222</v>
      </c>
      <c r="K80" s="1">
        <f t="shared" ref="K80:K85" si="127">K79+$D80</f>
        <v>0.29305555555555551</v>
      </c>
      <c r="L80" s="266">
        <f t="shared" si="126"/>
        <v>0.2986111111111111</v>
      </c>
      <c r="M80" s="1"/>
      <c r="N80" s="131">
        <f>N79+$F80</f>
        <v>0.29722222222222217</v>
      </c>
      <c r="O80" s="109">
        <f t="shared" ref="O80:P85" si="128">O79+$E80</f>
        <v>0.31388888888888888</v>
      </c>
      <c r="P80" s="131">
        <f t="shared" si="128"/>
        <v>0.31666666666666665</v>
      </c>
      <c r="Q80" s="109">
        <f t="shared" ref="Q80:R85" si="129">Q79+$D80</f>
        <v>0.3347222222222222</v>
      </c>
      <c r="R80" s="131">
        <f t="shared" si="129"/>
        <v>0.33611111111111108</v>
      </c>
      <c r="S80" s="1">
        <f t="shared" ref="S80:T85" si="130">S79+$D80</f>
        <v>0.37638888888888883</v>
      </c>
      <c r="T80" s="1">
        <f t="shared" si="130"/>
        <v>0.41805555555555551</v>
      </c>
      <c r="U80" s="165"/>
      <c r="V80" s="1">
        <f t="shared" ref="V80:V85" si="131">V79+$D80</f>
        <v>0.4597222222222222</v>
      </c>
      <c r="W80" s="79" t="s">
        <v>61</v>
      </c>
      <c r="X80" s="1">
        <f t="shared" ref="X80:X85" si="132">X79+$D80</f>
        <v>0.50138888888888888</v>
      </c>
      <c r="Y80" s="301"/>
      <c r="Z80" s="131">
        <f t="shared" ref="Z80:AA85" si="133">Z79+$D80</f>
        <v>0.53263888888888877</v>
      </c>
      <c r="AA80" s="1">
        <f t="shared" si="133"/>
        <v>0.54305555555555551</v>
      </c>
      <c r="AB80" s="167"/>
      <c r="AC80" s="266">
        <f t="shared" ref="AC80:AC85" si="134">AC79+$E80</f>
        <v>0.56388888888888888</v>
      </c>
      <c r="AD80" s="1">
        <f t="shared" ref="AD80:AD85" si="135">AD79+$D80</f>
        <v>0.58472222222222214</v>
      </c>
      <c r="AE80" s="131">
        <f t="shared" ref="AE80:AE85" si="136">AE79+$E80</f>
        <v>0.60555555555555551</v>
      </c>
      <c r="AF80" s="1">
        <f t="shared" ref="AF80:AF85" si="137">AF79+$D80</f>
        <v>0.62638888888888877</v>
      </c>
      <c r="AG80" s="131">
        <f t="shared" ref="AG80:AG85" si="138">AG79+$E80</f>
        <v>0.64722222222222214</v>
      </c>
      <c r="AH80" s="1">
        <f t="shared" ref="AH80:AH85" si="139">AH79+$D80</f>
        <v>0.6680555555555554</v>
      </c>
      <c r="AI80" s="79" t="s">
        <v>61</v>
      </c>
      <c r="AJ80" s="1">
        <f t="shared" ref="AJ80:AJ85" si="140">AJ79+$E80</f>
        <v>0.68888888888888877</v>
      </c>
      <c r="AK80" s="1">
        <f t="shared" ref="AK80:AK85" si="141">AK79+$D80</f>
        <v>0.70972222222222203</v>
      </c>
      <c r="AL80" s="109">
        <f t="shared" ref="AL80:AL85" si="142">AL79+$E80</f>
        <v>0.73055555555555551</v>
      </c>
      <c r="AM80" s="294"/>
      <c r="AN80" s="165"/>
      <c r="AO80" s="1">
        <f t="shared" ref="AO80:AP85" si="143">AO79+$D80</f>
        <v>0.75138888888888866</v>
      </c>
      <c r="AP80" s="1">
        <f t="shared" si="143"/>
        <v>0.79305555555555529</v>
      </c>
      <c r="AQ80" s="1">
        <f t="shared" ref="AQ80" si="144">AQ79+$D80</f>
        <v>0.81388888888888888</v>
      </c>
      <c r="AR80" s="1"/>
      <c r="AS80" s="212">
        <f t="shared" ref="AS80:AV85" si="145">AS79+$E80</f>
        <v>0.83750000000000002</v>
      </c>
      <c r="AT80" s="212">
        <f t="shared" si="145"/>
        <v>0.87638888888888855</v>
      </c>
      <c r="AU80" s="212">
        <f t="shared" si="145"/>
        <v>0.91805555555555518</v>
      </c>
      <c r="AV80" s="212">
        <f t="shared" si="145"/>
        <v>0.95972222222222181</v>
      </c>
      <c r="AW80" s="294"/>
      <c r="AX80" s="1">
        <f t="shared" ref="AX80" si="146">AX79+$D80</f>
        <v>0.29583333333333334</v>
      </c>
      <c r="AY80" s="1">
        <f t="shared" ref="AY80:AY85" si="147">AY79+$E80</f>
        <v>0.33749999999999997</v>
      </c>
      <c r="AZ80" s="1">
        <f t="shared" ref="AZ80:BN85" si="148">AZ79+$D80</f>
        <v>0.37916666666666665</v>
      </c>
      <c r="BA80" s="1">
        <f t="shared" si="148"/>
        <v>0.42083333333333328</v>
      </c>
      <c r="BB80" s="1">
        <f t="shared" si="148"/>
        <v>0.46249999999999997</v>
      </c>
      <c r="BC80" s="1">
        <f t="shared" si="148"/>
        <v>0.50416666666666665</v>
      </c>
      <c r="BD80" s="1">
        <f t="shared" si="148"/>
        <v>0.54583333333333328</v>
      </c>
      <c r="BE80" s="1">
        <f t="shared" si="148"/>
        <v>0.58749999999999991</v>
      </c>
      <c r="BF80" s="212">
        <f t="shared" si="148"/>
        <v>0.62916666666666665</v>
      </c>
      <c r="BG80" s="212">
        <f t="shared" si="148"/>
        <v>0.67083333333333328</v>
      </c>
      <c r="BH80" s="212">
        <f t="shared" si="148"/>
        <v>0.71250000000000002</v>
      </c>
      <c r="BI80" s="212">
        <f t="shared" ref="BI80" si="149">BI79+$D80</f>
        <v>0.75416666666666665</v>
      </c>
      <c r="BJ80" s="212">
        <f t="shared" si="148"/>
        <v>0.79583333333333339</v>
      </c>
      <c r="BK80" s="212">
        <f t="shared" ref="BK80" si="150">BK79+$D80</f>
        <v>0.83750000000000002</v>
      </c>
      <c r="BL80" s="212">
        <f t="shared" si="148"/>
        <v>0.87916666666666676</v>
      </c>
      <c r="BM80" s="212">
        <f t="shared" si="148"/>
        <v>0.92083333333333339</v>
      </c>
      <c r="BN80" s="212">
        <f t="shared" si="148"/>
        <v>0.96250000000000002</v>
      </c>
      <c r="BO80" s="15"/>
      <c r="BP80" s="212">
        <f t="shared" ref="BP80:BP85" si="151">BP79+$E80</f>
        <v>0.33749999999999997</v>
      </c>
      <c r="BQ80" s="212">
        <f t="shared" ref="BQ80:CD80" si="152">BQ79+$D80</f>
        <v>0.37916666666666665</v>
      </c>
      <c r="BR80" s="212">
        <f t="shared" si="152"/>
        <v>0.42083333333333334</v>
      </c>
      <c r="BS80" s="212">
        <f t="shared" si="152"/>
        <v>0.46249999999999997</v>
      </c>
      <c r="BT80" s="212">
        <f t="shared" si="152"/>
        <v>0.50416666666666665</v>
      </c>
      <c r="BU80" s="212">
        <f t="shared" si="152"/>
        <v>0.54583333333333328</v>
      </c>
      <c r="BV80" s="212">
        <f t="shared" si="152"/>
        <v>0.58749999999999991</v>
      </c>
      <c r="BW80" s="212">
        <f t="shared" si="152"/>
        <v>0.62916666666666665</v>
      </c>
      <c r="BX80" s="212">
        <f t="shared" si="152"/>
        <v>0.67083333333333328</v>
      </c>
      <c r="BY80" s="212">
        <f t="shared" si="152"/>
        <v>0.71250000000000002</v>
      </c>
      <c r="BZ80" s="212">
        <f t="shared" si="152"/>
        <v>0.75416666666666665</v>
      </c>
      <c r="CA80" s="212">
        <f t="shared" si="152"/>
        <v>0.79583333333333339</v>
      </c>
      <c r="CB80" s="212">
        <f t="shared" si="152"/>
        <v>0.83750000000000002</v>
      </c>
      <c r="CC80" s="212">
        <f t="shared" si="152"/>
        <v>0.87916666666666676</v>
      </c>
      <c r="CD80" s="212">
        <f t="shared" si="152"/>
        <v>0.92083333333333339</v>
      </c>
    </row>
    <row r="81" spans="1:82" s="6" customFormat="1" ht="12" customHeight="1" x14ac:dyDescent="0.25">
      <c r="A81" s="1" t="s">
        <v>30</v>
      </c>
      <c r="B81" s="1" t="s">
        <v>65</v>
      </c>
      <c r="C81" s="1"/>
      <c r="D81" s="157">
        <v>6.9444444444444447E-4</v>
      </c>
      <c r="E81" s="157">
        <v>6.9444444444444447E-4</v>
      </c>
      <c r="F81" s="157">
        <v>6.9444444444444447E-4</v>
      </c>
      <c r="G81" s="1">
        <f t="shared" si="125"/>
        <v>0.21041666666666667</v>
      </c>
      <c r="H81" s="1">
        <f t="shared" si="125"/>
        <v>0.22847222222222222</v>
      </c>
      <c r="I81" s="1">
        <f t="shared" si="125"/>
        <v>0.25208333333333333</v>
      </c>
      <c r="J81" s="1">
        <f t="shared" si="126"/>
        <v>0.27291666666666664</v>
      </c>
      <c r="K81" s="1">
        <f t="shared" si="127"/>
        <v>0.29374999999999996</v>
      </c>
      <c r="L81" s="266">
        <f t="shared" si="126"/>
        <v>0.29930555555555555</v>
      </c>
      <c r="M81" s="1"/>
      <c r="N81" s="131">
        <f>N80+$F81</f>
        <v>0.29791666666666661</v>
      </c>
      <c r="O81" s="109">
        <f t="shared" si="128"/>
        <v>0.31458333333333333</v>
      </c>
      <c r="P81" s="131">
        <f t="shared" si="128"/>
        <v>0.31736111111111109</v>
      </c>
      <c r="Q81" s="109">
        <f t="shared" si="129"/>
        <v>0.33541666666666664</v>
      </c>
      <c r="R81" s="131">
        <f t="shared" si="129"/>
        <v>0.33680555555555552</v>
      </c>
      <c r="S81" s="1">
        <f t="shared" si="130"/>
        <v>0.37708333333333327</v>
      </c>
      <c r="T81" s="1">
        <f t="shared" si="130"/>
        <v>0.41874999999999996</v>
      </c>
      <c r="U81" s="165"/>
      <c r="V81" s="1">
        <f t="shared" si="131"/>
        <v>0.46041666666666664</v>
      </c>
      <c r="W81" s="79" t="s">
        <v>66</v>
      </c>
      <c r="X81" s="1">
        <f t="shared" si="132"/>
        <v>0.50208333333333333</v>
      </c>
      <c r="Y81" s="301"/>
      <c r="Z81" s="131">
        <f t="shared" si="133"/>
        <v>0.53333333333333321</v>
      </c>
      <c r="AA81" s="1">
        <f t="shared" si="133"/>
        <v>0.54374999999999996</v>
      </c>
      <c r="AB81" s="167"/>
      <c r="AC81" s="266">
        <f t="shared" si="134"/>
        <v>0.56458333333333333</v>
      </c>
      <c r="AD81" s="1">
        <f t="shared" si="135"/>
        <v>0.58541666666666659</v>
      </c>
      <c r="AE81" s="131">
        <f t="shared" si="136"/>
        <v>0.60624999999999996</v>
      </c>
      <c r="AF81" s="1">
        <f t="shared" si="137"/>
        <v>0.62708333333333321</v>
      </c>
      <c r="AG81" s="131">
        <f t="shared" si="138"/>
        <v>0.64791666666666659</v>
      </c>
      <c r="AH81" s="1">
        <f t="shared" si="139"/>
        <v>0.66874999999999984</v>
      </c>
      <c r="AI81" s="79" t="s">
        <v>66</v>
      </c>
      <c r="AJ81" s="1">
        <f t="shared" si="140"/>
        <v>0.68958333333333321</v>
      </c>
      <c r="AK81" s="1">
        <f t="shared" si="141"/>
        <v>0.71041666666666647</v>
      </c>
      <c r="AL81" s="109">
        <f t="shared" si="142"/>
        <v>0.73124999999999996</v>
      </c>
      <c r="AM81" s="294"/>
      <c r="AN81" s="165"/>
      <c r="AO81" s="1">
        <f t="shared" si="143"/>
        <v>0.7520833333333331</v>
      </c>
      <c r="AP81" s="1">
        <f t="shared" si="143"/>
        <v>0.79374999999999973</v>
      </c>
      <c r="AQ81" s="1">
        <f t="shared" ref="AQ81" si="153">AQ80+$D81</f>
        <v>0.81458333333333333</v>
      </c>
      <c r="AR81" s="1"/>
      <c r="AS81" s="212">
        <f t="shared" si="145"/>
        <v>0.83819444444444446</v>
      </c>
      <c r="AT81" s="212">
        <f t="shared" si="145"/>
        <v>0.87708333333333299</v>
      </c>
      <c r="AU81" s="212">
        <f t="shared" si="145"/>
        <v>0.91874999999999962</v>
      </c>
      <c r="AV81" s="212">
        <f t="shared" si="145"/>
        <v>0.96041666666666625</v>
      </c>
      <c r="AW81" s="294"/>
      <c r="AX81" s="1">
        <f t="shared" ref="AX81" si="154">AX80+$D81</f>
        <v>0.29652777777777778</v>
      </c>
      <c r="AY81" s="1">
        <f t="shared" si="147"/>
        <v>0.33819444444444441</v>
      </c>
      <c r="AZ81" s="1">
        <f t="shared" si="148"/>
        <v>0.37986111111111109</v>
      </c>
      <c r="BA81" s="1">
        <f t="shared" si="148"/>
        <v>0.42152777777777772</v>
      </c>
      <c r="BB81" s="1">
        <f t="shared" si="148"/>
        <v>0.46319444444444441</v>
      </c>
      <c r="BC81" s="1">
        <f t="shared" si="148"/>
        <v>0.50486111111111109</v>
      </c>
      <c r="BD81" s="1">
        <f t="shared" si="148"/>
        <v>0.54652777777777772</v>
      </c>
      <c r="BE81" s="1">
        <f t="shared" si="148"/>
        <v>0.58819444444444435</v>
      </c>
      <c r="BF81" s="212">
        <f t="shared" si="148"/>
        <v>0.62986111111111109</v>
      </c>
      <c r="BG81" s="212">
        <f t="shared" si="148"/>
        <v>0.67152777777777772</v>
      </c>
      <c r="BH81" s="212">
        <f t="shared" si="148"/>
        <v>0.71319444444444446</v>
      </c>
      <c r="BI81" s="212">
        <f t="shared" ref="BI81" si="155">BI80+$D81</f>
        <v>0.75486111111111109</v>
      </c>
      <c r="BJ81" s="212">
        <f t="shared" si="148"/>
        <v>0.79652777777777783</v>
      </c>
      <c r="BK81" s="212">
        <f t="shared" ref="BK81" si="156">BK80+$D81</f>
        <v>0.83819444444444446</v>
      </c>
      <c r="BL81" s="212">
        <f t="shared" si="148"/>
        <v>0.8798611111111112</v>
      </c>
      <c r="BM81" s="212">
        <f t="shared" si="148"/>
        <v>0.92152777777777783</v>
      </c>
      <c r="BN81" s="212">
        <f t="shared" si="148"/>
        <v>0.96319444444444446</v>
      </c>
      <c r="BO81" s="15"/>
      <c r="BP81" s="212">
        <f t="shared" si="151"/>
        <v>0.33819444444444441</v>
      </c>
      <c r="BQ81" s="212">
        <f t="shared" ref="BQ81:CD81" si="157">BQ80+$D81</f>
        <v>0.37986111111111109</v>
      </c>
      <c r="BR81" s="212">
        <f t="shared" si="157"/>
        <v>0.42152777777777778</v>
      </c>
      <c r="BS81" s="212">
        <f t="shared" si="157"/>
        <v>0.46319444444444441</v>
      </c>
      <c r="BT81" s="212">
        <f t="shared" si="157"/>
        <v>0.50486111111111109</v>
      </c>
      <c r="BU81" s="212">
        <f t="shared" si="157"/>
        <v>0.54652777777777772</v>
      </c>
      <c r="BV81" s="212">
        <f t="shared" si="157"/>
        <v>0.58819444444444435</v>
      </c>
      <c r="BW81" s="212">
        <f t="shared" si="157"/>
        <v>0.62986111111111109</v>
      </c>
      <c r="BX81" s="212">
        <f t="shared" si="157"/>
        <v>0.67152777777777772</v>
      </c>
      <c r="BY81" s="212">
        <f t="shared" si="157"/>
        <v>0.71319444444444446</v>
      </c>
      <c r="BZ81" s="212">
        <f t="shared" si="157"/>
        <v>0.75486111111111109</v>
      </c>
      <c r="CA81" s="212">
        <f t="shared" si="157"/>
        <v>0.79652777777777783</v>
      </c>
      <c r="CB81" s="212">
        <f t="shared" si="157"/>
        <v>0.83819444444444446</v>
      </c>
      <c r="CC81" s="212">
        <f t="shared" si="157"/>
        <v>0.8798611111111112</v>
      </c>
      <c r="CD81" s="212">
        <f t="shared" si="157"/>
        <v>0.92152777777777783</v>
      </c>
    </row>
    <row r="82" spans="1:82" s="6" customFormat="1" ht="12" customHeight="1" x14ac:dyDescent="0.25">
      <c r="A82" s="1" t="s">
        <v>20</v>
      </c>
      <c r="B82" s="1" t="s">
        <v>67</v>
      </c>
      <c r="C82" s="1"/>
      <c r="D82" s="157">
        <v>3.472222222222222E-3</v>
      </c>
      <c r="E82" s="157">
        <v>3.472222222222222E-3</v>
      </c>
      <c r="F82" s="157">
        <v>3.472222222222222E-3</v>
      </c>
      <c r="G82" s="1">
        <f t="shared" si="125"/>
        <v>0.21388888888888888</v>
      </c>
      <c r="H82" s="1">
        <f t="shared" si="125"/>
        <v>0.23194444444444443</v>
      </c>
      <c r="I82" s="1">
        <f t="shared" si="125"/>
        <v>0.25555555555555554</v>
      </c>
      <c r="J82" s="1">
        <f t="shared" si="126"/>
        <v>0.27638888888888885</v>
      </c>
      <c r="K82" s="1">
        <f t="shared" si="127"/>
        <v>0.29722222222222217</v>
      </c>
      <c r="L82" s="266">
        <f t="shared" si="126"/>
        <v>0.30277777777777776</v>
      </c>
      <c r="M82" s="1"/>
      <c r="N82" s="131">
        <f>N81+$F82</f>
        <v>0.30138888888888882</v>
      </c>
      <c r="O82" s="109">
        <f t="shared" si="128"/>
        <v>0.31805555555555554</v>
      </c>
      <c r="P82" s="131">
        <f t="shared" si="128"/>
        <v>0.3208333333333333</v>
      </c>
      <c r="Q82" s="109">
        <f t="shared" si="129"/>
        <v>0.33888888888888885</v>
      </c>
      <c r="R82" s="131">
        <f t="shared" si="129"/>
        <v>0.34027777777777773</v>
      </c>
      <c r="S82" s="1">
        <f t="shared" si="130"/>
        <v>0.38055555555555548</v>
      </c>
      <c r="T82" s="1">
        <f t="shared" si="130"/>
        <v>0.42222222222222217</v>
      </c>
      <c r="U82" s="165"/>
      <c r="V82" s="1">
        <f t="shared" si="131"/>
        <v>0.46388888888888885</v>
      </c>
      <c r="W82" s="165"/>
      <c r="X82" s="1">
        <f t="shared" si="132"/>
        <v>0.50555555555555554</v>
      </c>
      <c r="Y82" s="300"/>
      <c r="Z82" s="131">
        <f t="shared" si="133"/>
        <v>0.53680555555555542</v>
      </c>
      <c r="AA82" s="1">
        <f t="shared" si="133"/>
        <v>0.54722222222222217</v>
      </c>
      <c r="AB82" s="167"/>
      <c r="AC82" s="266">
        <f t="shared" si="134"/>
        <v>0.56805555555555554</v>
      </c>
      <c r="AD82" s="1">
        <f t="shared" si="135"/>
        <v>0.5888888888888888</v>
      </c>
      <c r="AE82" s="131">
        <f t="shared" si="136"/>
        <v>0.60972222222222217</v>
      </c>
      <c r="AF82" s="1">
        <f t="shared" si="137"/>
        <v>0.63055555555555542</v>
      </c>
      <c r="AG82" s="131">
        <f t="shared" si="138"/>
        <v>0.6513888888888888</v>
      </c>
      <c r="AH82" s="1">
        <f t="shared" si="139"/>
        <v>0.67222222222222205</v>
      </c>
      <c r="AI82" s="1"/>
      <c r="AJ82" s="1">
        <f t="shared" si="140"/>
        <v>0.69305555555555542</v>
      </c>
      <c r="AK82" s="1">
        <f t="shared" si="141"/>
        <v>0.71388888888888868</v>
      </c>
      <c r="AL82" s="109">
        <f t="shared" si="142"/>
        <v>0.73472222222222217</v>
      </c>
      <c r="AM82" s="294"/>
      <c r="AN82" s="165"/>
      <c r="AO82" s="1">
        <f t="shared" si="143"/>
        <v>0.75555555555555531</v>
      </c>
      <c r="AP82" s="1">
        <f t="shared" si="143"/>
        <v>0.79722222222222194</v>
      </c>
      <c r="AQ82" s="1">
        <f t="shared" ref="AQ82" si="158">AQ81+$D82</f>
        <v>0.81805555555555554</v>
      </c>
      <c r="AR82" s="1"/>
      <c r="AS82" s="212">
        <f t="shared" si="145"/>
        <v>0.84166666666666667</v>
      </c>
      <c r="AT82" s="212">
        <f t="shared" si="145"/>
        <v>0.8805555555555552</v>
      </c>
      <c r="AU82" s="212">
        <f t="shared" si="145"/>
        <v>0.92222222222222183</v>
      </c>
      <c r="AV82" s="212">
        <f t="shared" si="145"/>
        <v>0.96388888888888846</v>
      </c>
      <c r="AW82" s="294"/>
      <c r="AX82" s="1">
        <f t="shared" ref="AX82" si="159">AX81+$D82</f>
        <v>0.3</v>
      </c>
      <c r="AY82" s="1">
        <f t="shared" si="147"/>
        <v>0.34166666666666662</v>
      </c>
      <c r="AZ82" s="1">
        <f t="shared" si="148"/>
        <v>0.3833333333333333</v>
      </c>
      <c r="BA82" s="1">
        <f t="shared" si="148"/>
        <v>0.42499999999999993</v>
      </c>
      <c r="BB82" s="1">
        <f t="shared" si="148"/>
        <v>0.46666666666666662</v>
      </c>
      <c r="BC82" s="1">
        <f t="shared" si="148"/>
        <v>0.5083333333333333</v>
      </c>
      <c r="BD82" s="1">
        <f t="shared" si="148"/>
        <v>0.54999999999999993</v>
      </c>
      <c r="BE82" s="1">
        <f t="shared" si="148"/>
        <v>0.59166666666666656</v>
      </c>
      <c r="BF82" s="212">
        <f t="shared" si="148"/>
        <v>0.6333333333333333</v>
      </c>
      <c r="BG82" s="212">
        <f t="shared" si="148"/>
        <v>0.67499999999999993</v>
      </c>
      <c r="BH82" s="212">
        <f t="shared" si="148"/>
        <v>0.71666666666666667</v>
      </c>
      <c r="BI82" s="212">
        <f t="shared" si="148"/>
        <v>0.7583333333333333</v>
      </c>
      <c r="BJ82" s="212">
        <f t="shared" si="148"/>
        <v>0.8</v>
      </c>
      <c r="BK82" s="212">
        <f t="shared" si="148"/>
        <v>0.84166666666666667</v>
      </c>
      <c r="BL82" s="212">
        <f t="shared" si="148"/>
        <v>0.88333333333333341</v>
      </c>
      <c r="BM82" s="212">
        <f t="shared" si="148"/>
        <v>0.92500000000000004</v>
      </c>
      <c r="BN82" s="212">
        <f t="shared" si="148"/>
        <v>0.96666666666666667</v>
      </c>
      <c r="BO82" s="15"/>
      <c r="BP82" s="212">
        <f t="shared" si="151"/>
        <v>0.34166666666666662</v>
      </c>
      <c r="BQ82" s="212">
        <f t="shared" ref="BQ82:CD82" si="160">BQ81+$D82</f>
        <v>0.3833333333333333</v>
      </c>
      <c r="BR82" s="212">
        <f t="shared" si="160"/>
        <v>0.42499999999999999</v>
      </c>
      <c r="BS82" s="212">
        <f t="shared" si="160"/>
        <v>0.46666666666666662</v>
      </c>
      <c r="BT82" s="212">
        <f t="shared" si="160"/>
        <v>0.5083333333333333</v>
      </c>
      <c r="BU82" s="212">
        <f t="shared" si="160"/>
        <v>0.54999999999999993</v>
      </c>
      <c r="BV82" s="212">
        <f t="shared" si="160"/>
        <v>0.59166666666666656</v>
      </c>
      <c r="BW82" s="212">
        <f t="shared" si="160"/>
        <v>0.6333333333333333</v>
      </c>
      <c r="BX82" s="212">
        <f t="shared" si="160"/>
        <v>0.67499999999999993</v>
      </c>
      <c r="BY82" s="212">
        <f t="shared" si="160"/>
        <v>0.71666666666666667</v>
      </c>
      <c r="BZ82" s="212">
        <f t="shared" si="160"/>
        <v>0.7583333333333333</v>
      </c>
      <c r="CA82" s="212">
        <f t="shared" si="160"/>
        <v>0.8</v>
      </c>
      <c r="CB82" s="212">
        <f t="shared" si="160"/>
        <v>0.84166666666666667</v>
      </c>
      <c r="CC82" s="212">
        <f t="shared" si="160"/>
        <v>0.88333333333333341</v>
      </c>
      <c r="CD82" s="212">
        <f t="shared" si="160"/>
        <v>0.92500000000000004</v>
      </c>
    </row>
    <row r="83" spans="1:82" s="6" customFormat="1" ht="12" customHeight="1" x14ac:dyDescent="0.25">
      <c r="A83" s="1" t="s">
        <v>20</v>
      </c>
      <c r="B83" s="1" t="s">
        <v>28</v>
      </c>
      <c r="C83" s="1"/>
      <c r="D83" s="157">
        <v>6.9444444444444447E-4</v>
      </c>
      <c r="E83" s="157">
        <v>6.9444444444444447E-4</v>
      </c>
      <c r="F83" s="157">
        <v>6.9444444444444447E-4</v>
      </c>
      <c r="G83" s="1">
        <f t="shared" si="125"/>
        <v>0.21458333333333332</v>
      </c>
      <c r="H83" s="1">
        <f t="shared" si="125"/>
        <v>0.23263888888888887</v>
      </c>
      <c r="I83" s="1">
        <f t="shared" si="125"/>
        <v>0.25624999999999998</v>
      </c>
      <c r="J83" s="1">
        <f t="shared" si="126"/>
        <v>0.27708333333333329</v>
      </c>
      <c r="K83" s="1">
        <f t="shared" si="127"/>
        <v>0.29791666666666661</v>
      </c>
      <c r="L83" s="266">
        <f t="shared" si="126"/>
        <v>0.3034722222222222</v>
      </c>
      <c r="M83" s="1"/>
      <c r="N83" s="131">
        <f>N82+$F83</f>
        <v>0.30208333333333326</v>
      </c>
      <c r="O83" s="109">
        <f t="shared" si="128"/>
        <v>0.31874999999999998</v>
      </c>
      <c r="P83" s="131">
        <f t="shared" si="128"/>
        <v>0.32152777777777775</v>
      </c>
      <c r="Q83" s="109">
        <f t="shared" si="129"/>
        <v>0.33958333333333329</v>
      </c>
      <c r="R83" s="131">
        <f t="shared" si="129"/>
        <v>0.34097222222222218</v>
      </c>
      <c r="S83" s="1">
        <f t="shared" si="130"/>
        <v>0.38124999999999992</v>
      </c>
      <c r="T83" s="1">
        <f t="shared" si="130"/>
        <v>0.42291666666666661</v>
      </c>
      <c r="U83" s="165"/>
      <c r="V83" s="1">
        <f t="shared" si="131"/>
        <v>0.46458333333333329</v>
      </c>
      <c r="W83" s="165"/>
      <c r="X83" s="1">
        <f t="shared" si="132"/>
        <v>0.50624999999999998</v>
      </c>
      <c r="Y83" s="300"/>
      <c r="Z83" s="131">
        <f t="shared" si="133"/>
        <v>0.53749999999999987</v>
      </c>
      <c r="AA83" s="1">
        <f t="shared" si="133"/>
        <v>0.54791666666666661</v>
      </c>
      <c r="AB83" s="167"/>
      <c r="AC83" s="266">
        <f t="shared" si="134"/>
        <v>0.56874999999999998</v>
      </c>
      <c r="AD83" s="1">
        <f t="shared" si="135"/>
        <v>0.58958333333333324</v>
      </c>
      <c r="AE83" s="131">
        <f t="shared" si="136"/>
        <v>0.61041666666666661</v>
      </c>
      <c r="AF83" s="1">
        <f t="shared" si="137"/>
        <v>0.63124999999999987</v>
      </c>
      <c r="AG83" s="131">
        <f t="shared" si="138"/>
        <v>0.65208333333333324</v>
      </c>
      <c r="AH83" s="1">
        <f t="shared" si="139"/>
        <v>0.6729166666666665</v>
      </c>
      <c r="AI83" s="1"/>
      <c r="AJ83" s="1">
        <f t="shared" si="140"/>
        <v>0.69374999999999987</v>
      </c>
      <c r="AK83" s="1">
        <f t="shared" si="141"/>
        <v>0.71458333333333313</v>
      </c>
      <c r="AL83" s="109">
        <f t="shared" si="142"/>
        <v>0.73541666666666661</v>
      </c>
      <c r="AM83" s="294"/>
      <c r="AN83" s="165"/>
      <c r="AO83" s="1">
        <f t="shared" si="143"/>
        <v>0.75624999999999976</v>
      </c>
      <c r="AP83" s="1">
        <f t="shared" si="143"/>
        <v>0.79791666666666639</v>
      </c>
      <c r="AQ83" s="1">
        <f t="shared" ref="AQ83" si="161">AQ82+$D83</f>
        <v>0.81874999999999998</v>
      </c>
      <c r="AR83" s="1"/>
      <c r="AS83" s="212">
        <f t="shared" si="145"/>
        <v>0.84236111111111112</v>
      </c>
      <c r="AT83" s="212">
        <f t="shared" si="145"/>
        <v>0.88124999999999964</v>
      </c>
      <c r="AU83" s="212">
        <f t="shared" si="145"/>
        <v>0.92291666666666627</v>
      </c>
      <c r="AV83" s="212">
        <f t="shared" si="145"/>
        <v>0.9645833333333329</v>
      </c>
      <c r="AW83" s="294"/>
      <c r="AX83" s="1">
        <f t="shared" ref="AX83" si="162">AX82+$D83</f>
        <v>0.30069444444444443</v>
      </c>
      <c r="AY83" s="1">
        <f t="shared" si="147"/>
        <v>0.34236111111111106</v>
      </c>
      <c r="AZ83" s="1">
        <f t="shared" si="148"/>
        <v>0.38402777777777775</v>
      </c>
      <c r="BA83" s="1">
        <f t="shared" si="148"/>
        <v>0.42569444444444438</v>
      </c>
      <c r="BB83" s="1">
        <f t="shared" si="148"/>
        <v>0.46736111111111106</v>
      </c>
      <c r="BC83" s="1">
        <f t="shared" si="148"/>
        <v>0.50902777777777775</v>
      </c>
      <c r="BD83" s="1">
        <f t="shared" si="148"/>
        <v>0.55069444444444438</v>
      </c>
      <c r="BE83" s="1">
        <f t="shared" si="148"/>
        <v>0.59236111111111101</v>
      </c>
      <c r="BF83" s="212">
        <f t="shared" si="148"/>
        <v>0.63402777777777775</v>
      </c>
      <c r="BG83" s="212">
        <f t="shared" si="148"/>
        <v>0.67569444444444438</v>
      </c>
      <c r="BH83" s="212">
        <f t="shared" si="148"/>
        <v>0.71736111111111112</v>
      </c>
      <c r="BI83" s="212">
        <f t="shared" si="148"/>
        <v>0.75902777777777775</v>
      </c>
      <c r="BJ83" s="212">
        <f t="shared" si="148"/>
        <v>0.80069444444444449</v>
      </c>
      <c r="BK83" s="212">
        <f t="shared" si="148"/>
        <v>0.84236111111111112</v>
      </c>
      <c r="BL83" s="212">
        <f t="shared" si="148"/>
        <v>0.88402777777777786</v>
      </c>
      <c r="BM83" s="212">
        <f t="shared" si="148"/>
        <v>0.92569444444444449</v>
      </c>
      <c r="BN83" s="212">
        <f t="shared" si="148"/>
        <v>0.96736111111111112</v>
      </c>
      <c r="BO83" s="15"/>
      <c r="BP83" s="212">
        <f t="shared" si="151"/>
        <v>0.34236111111111106</v>
      </c>
      <c r="BQ83" s="212">
        <f t="shared" ref="BQ83:CD83" si="163">BQ82+$D83</f>
        <v>0.38402777777777775</v>
      </c>
      <c r="BR83" s="212">
        <f t="shared" si="163"/>
        <v>0.42569444444444443</v>
      </c>
      <c r="BS83" s="212">
        <f t="shared" si="163"/>
        <v>0.46736111111111106</v>
      </c>
      <c r="BT83" s="212">
        <f t="shared" si="163"/>
        <v>0.50902777777777775</v>
      </c>
      <c r="BU83" s="212">
        <f t="shared" si="163"/>
        <v>0.55069444444444438</v>
      </c>
      <c r="BV83" s="212">
        <f t="shared" si="163"/>
        <v>0.59236111111111101</v>
      </c>
      <c r="BW83" s="212">
        <f t="shared" si="163"/>
        <v>0.63402777777777775</v>
      </c>
      <c r="BX83" s="212">
        <f t="shared" si="163"/>
        <v>0.67569444444444438</v>
      </c>
      <c r="BY83" s="212">
        <f t="shared" si="163"/>
        <v>0.71736111111111112</v>
      </c>
      <c r="BZ83" s="212">
        <f t="shared" si="163"/>
        <v>0.75902777777777775</v>
      </c>
      <c r="CA83" s="212">
        <f t="shared" si="163"/>
        <v>0.80069444444444449</v>
      </c>
      <c r="CB83" s="212">
        <f t="shared" si="163"/>
        <v>0.84236111111111112</v>
      </c>
      <c r="CC83" s="212">
        <f t="shared" si="163"/>
        <v>0.88402777777777786</v>
      </c>
      <c r="CD83" s="212">
        <f t="shared" si="163"/>
        <v>0.92569444444444449</v>
      </c>
    </row>
    <row r="84" spans="1:82" s="6" customFormat="1" ht="12" customHeight="1" x14ac:dyDescent="0.25">
      <c r="A84" s="1" t="s">
        <v>20</v>
      </c>
      <c r="B84" s="1" t="s">
        <v>27</v>
      </c>
      <c r="C84" s="1"/>
      <c r="D84" s="157">
        <v>6.9444444444444447E-4</v>
      </c>
      <c r="E84" s="157">
        <v>6.9444444444444447E-4</v>
      </c>
      <c r="F84" s="157">
        <v>6.9444444444444447E-4</v>
      </c>
      <c r="G84" s="1">
        <f t="shared" si="125"/>
        <v>0.21527777777777776</v>
      </c>
      <c r="H84" s="1">
        <f t="shared" si="125"/>
        <v>0.23333333333333331</v>
      </c>
      <c r="I84" s="1">
        <f t="shared" si="125"/>
        <v>0.25694444444444442</v>
      </c>
      <c r="J84" s="1">
        <f t="shared" si="126"/>
        <v>0.27777777777777773</v>
      </c>
      <c r="K84" s="1">
        <f t="shared" si="127"/>
        <v>0.29861111111111105</v>
      </c>
      <c r="L84" s="266">
        <f t="shared" si="126"/>
        <v>0.30416666666666664</v>
      </c>
      <c r="M84" s="1"/>
      <c r="N84" s="131">
        <f>N83+$E84+3/1440</f>
        <v>0.30486111111111103</v>
      </c>
      <c r="O84" s="109">
        <f t="shared" si="128"/>
        <v>0.31944444444444442</v>
      </c>
      <c r="P84" s="131">
        <f t="shared" si="128"/>
        <v>0.32222222222222219</v>
      </c>
      <c r="Q84" s="109">
        <f t="shared" si="129"/>
        <v>0.34027777777777773</v>
      </c>
      <c r="R84" s="131">
        <f t="shared" si="129"/>
        <v>0.34166666666666662</v>
      </c>
      <c r="S84" s="1">
        <f t="shared" si="130"/>
        <v>0.38194444444444436</v>
      </c>
      <c r="T84" s="1">
        <f t="shared" si="130"/>
        <v>0.42361111111111105</v>
      </c>
      <c r="U84" s="165"/>
      <c r="V84" s="1">
        <f t="shared" si="131"/>
        <v>0.46527777777777773</v>
      </c>
      <c r="W84" s="165"/>
      <c r="X84" s="1">
        <f t="shared" si="132"/>
        <v>0.50694444444444442</v>
      </c>
      <c r="Y84" s="264"/>
      <c r="Z84" s="131">
        <f t="shared" si="133"/>
        <v>0.53819444444444431</v>
      </c>
      <c r="AA84" s="1">
        <f t="shared" si="133"/>
        <v>0.54861111111111105</v>
      </c>
      <c r="AB84" s="167"/>
      <c r="AC84" s="266">
        <f t="shared" si="134"/>
        <v>0.56944444444444442</v>
      </c>
      <c r="AD84" s="1">
        <f t="shared" si="135"/>
        <v>0.59027777777777768</v>
      </c>
      <c r="AE84" s="131">
        <f t="shared" si="136"/>
        <v>0.61111111111111105</v>
      </c>
      <c r="AF84" s="1">
        <f t="shared" si="137"/>
        <v>0.63194444444444431</v>
      </c>
      <c r="AG84" s="131">
        <f t="shared" si="138"/>
        <v>0.65277777777777768</v>
      </c>
      <c r="AH84" s="1">
        <f t="shared" si="139"/>
        <v>0.67361111111111094</v>
      </c>
      <c r="AI84" s="1"/>
      <c r="AJ84" s="1">
        <f t="shared" si="140"/>
        <v>0.69444444444444431</v>
      </c>
      <c r="AK84" s="1">
        <f t="shared" si="141"/>
        <v>0.71527777777777757</v>
      </c>
      <c r="AL84" s="109">
        <f t="shared" si="142"/>
        <v>0.73611111111111105</v>
      </c>
      <c r="AM84" s="294"/>
      <c r="AN84" s="165"/>
      <c r="AO84" s="1">
        <f t="shared" si="143"/>
        <v>0.7569444444444442</v>
      </c>
      <c r="AP84" s="1">
        <f t="shared" si="143"/>
        <v>0.79861111111111083</v>
      </c>
      <c r="AQ84" s="1">
        <f t="shared" ref="AQ84" si="164">AQ83+$D84</f>
        <v>0.81944444444444442</v>
      </c>
      <c r="AR84" s="1"/>
      <c r="AS84" s="212">
        <f t="shared" si="145"/>
        <v>0.84305555555555556</v>
      </c>
      <c r="AT84" s="212">
        <f t="shared" si="145"/>
        <v>0.88194444444444409</v>
      </c>
      <c r="AU84" s="212">
        <f t="shared" si="145"/>
        <v>0.92361111111111072</v>
      </c>
      <c r="AV84" s="212">
        <f t="shared" si="145"/>
        <v>0.96527777777777735</v>
      </c>
      <c r="AW84" s="294"/>
      <c r="AX84" s="1">
        <f t="shared" ref="AX84" si="165">AX83+$D84</f>
        <v>0.30138888888888887</v>
      </c>
      <c r="AY84" s="1">
        <f t="shared" si="147"/>
        <v>0.3430555555555555</v>
      </c>
      <c r="AZ84" s="1">
        <f t="shared" si="148"/>
        <v>0.38472222222222219</v>
      </c>
      <c r="BA84" s="1">
        <f t="shared" si="148"/>
        <v>0.42638888888888882</v>
      </c>
      <c r="BB84" s="1">
        <f t="shared" si="148"/>
        <v>0.4680555555555555</v>
      </c>
      <c r="BC84" s="1">
        <f t="shared" si="148"/>
        <v>0.50972222222222219</v>
      </c>
      <c r="BD84" s="1">
        <f t="shared" si="148"/>
        <v>0.55138888888888882</v>
      </c>
      <c r="BE84" s="1">
        <f t="shared" si="148"/>
        <v>0.59305555555555545</v>
      </c>
      <c r="BF84" s="212">
        <f t="shared" si="148"/>
        <v>0.63472222222222219</v>
      </c>
      <c r="BG84" s="212">
        <f t="shared" si="148"/>
        <v>0.67638888888888882</v>
      </c>
      <c r="BH84" s="212">
        <f t="shared" si="148"/>
        <v>0.71805555555555556</v>
      </c>
      <c r="BI84" s="212">
        <f t="shared" si="148"/>
        <v>0.75972222222222219</v>
      </c>
      <c r="BJ84" s="212">
        <f t="shared" si="148"/>
        <v>0.80138888888888893</v>
      </c>
      <c r="BK84" s="212">
        <f t="shared" si="148"/>
        <v>0.84305555555555556</v>
      </c>
      <c r="BL84" s="212">
        <f t="shared" si="148"/>
        <v>0.8847222222222223</v>
      </c>
      <c r="BM84" s="212">
        <f t="shared" si="148"/>
        <v>0.92638888888888893</v>
      </c>
      <c r="BN84" s="212">
        <f t="shared" si="148"/>
        <v>0.96805555555555556</v>
      </c>
      <c r="BO84" s="15"/>
      <c r="BP84" s="212">
        <f t="shared" si="151"/>
        <v>0.3430555555555555</v>
      </c>
      <c r="BQ84" s="212">
        <f t="shared" ref="BQ84:CD84" si="166">BQ83+$D84</f>
        <v>0.38472222222222219</v>
      </c>
      <c r="BR84" s="212">
        <f t="shared" si="166"/>
        <v>0.42638888888888887</v>
      </c>
      <c r="BS84" s="212">
        <f t="shared" si="166"/>
        <v>0.4680555555555555</v>
      </c>
      <c r="BT84" s="212">
        <f t="shared" si="166"/>
        <v>0.50972222222222219</v>
      </c>
      <c r="BU84" s="212">
        <f t="shared" si="166"/>
        <v>0.55138888888888882</v>
      </c>
      <c r="BV84" s="212">
        <f t="shared" si="166"/>
        <v>0.59305555555555545</v>
      </c>
      <c r="BW84" s="212">
        <f t="shared" si="166"/>
        <v>0.63472222222222219</v>
      </c>
      <c r="BX84" s="212">
        <f t="shared" si="166"/>
        <v>0.67638888888888882</v>
      </c>
      <c r="BY84" s="212">
        <f t="shared" si="166"/>
        <v>0.71805555555555556</v>
      </c>
      <c r="BZ84" s="212">
        <f t="shared" si="166"/>
        <v>0.75972222222222219</v>
      </c>
      <c r="CA84" s="212">
        <f t="shared" si="166"/>
        <v>0.80138888888888893</v>
      </c>
      <c r="CB84" s="212">
        <f t="shared" si="166"/>
        <v>0.84305555555555556</v>
      </c>
      <c r="CC84" s="212">
        <f t="shared" si="166"/>
        <v>0.8847222222222223</v>
      </c>
      <c r="CD84" s="212">
        <f t="shared" si="166"/>
        <v>0.92638888888888893</v>
      </c>
    </row>
    <row r="85" spans="1:82" s="6" customFormat="1" ht="12" customHeight="1" x14ac:dyDescent="0.25">
      <c r="A85" s="1" t="s">
        <v>20</v>
      </c>
      <c r="B85" s="1" t="s">
        <v>23</v>
      </c>
      <c r="C85" s="1" t="s">
        <v>24</v>
      </c>
      <c r="D85" s="157">
        <v>2.0833333333333333E-3</v>
      </c>
      <c r="E85" s="157">
        <v>2.0833333333333333E-3</v>
      </c>
      <c r="F85" s="157">
        <v>2.0833333333333333E-3</v>
      </c>
      <c r="G85" s="1">
        <f t="shared" si="125"/>
        <v>0.21736111111111109</v>
      </c>
      <c r="H85" s="1">
        <f t="shared" si="125"/>
        <v>0.23541666666666664</v>
      </c>
      <c r="I85" s="1">
        <f t="shared" si="125"/>
        <v>0.25902777777777775</v>
      </c>
      <c r="J85" s="1">
        <f t="shared" si="126"/>
        <v>0.27986111111111106</v>
      </c>
      <c r="K85" s="1">
        <f t="shared" si="127"/>
        <v>0.30069444444444438</v>
      </c>
      <c r="L85" s="266">
        <f t="shared" si="126"/>
        <v>0.30624999999999997</v>
      </c>
      <c r="M85" s="1"/>
      <c r="N85" s="131">
        <f>N84+$E85+1/1440</f>
        <v>0.3076388888888888</v>
      </c>
      <c r="O85" s="109">
        <f t="shared" si="128"/>
        <v>0.32152777777777775</v>
      </c>
      <c r="P85" s="131">
        <f t="shared" si="128"/>
        <v>0.32430555555555551</v>
      </c>
      <c r="Q85" s="109">
        <f t="shared" si="129"/>
        <v>0.34236111111111106</v>
      </c>
      <c r="R85" s="131">
        <f t="shared" si="129"/>
        <v>0.34374999999999994</v>
      </c>
      <c r="S85" s="1">
        <f t="shared" si="130"/>
        <v>0.38402777777777769</v>
      </c>
      <c r="T85" s="1">
        <f t="shared" si="130"/>
        <v>0.42569444444444438</v>
      </c>
      <c r="U85" s="165"/>
      <c r="V85" s="1">
        <f t="shared" si="131"/>
        <v>0.46736111111111106</v>
      </c>
      <c r="W85" s="165"/>
      <c r="X85" s="1">
        <f t="shared" si="132"/>
        <v>0.50902777777777775</v>
      </c>
      <c r="Y85" s="264"/>
      <c r="Z85" s="131">
        <f t="shared" si="133"/>
        <v>0.54027777777777763</v>
      </c>
      <c r="AA85" s="1">
        <f t="shared" si="133"/>
        <v>0.55069444444444438</v>
      </c>
      <c r="AB85" s="167"/>
      <c r="AC85" s="266">
        <f t="shared" si="134"/>
        <v>0.57152777777777775</v>
      </c>
      <c r="AD85" s="1">
        <f t="shared" si="135"/>
        <v>0.59236111111111101</v>
      </c>
      <c r="AE85" s="131">
        <f t="shared" si="136"/>
        <v>0.61319444444444438</v>
      </c>
      <c r="AF85" s="1">
        <f t="shared" si="137"/>
        <v>0.63402777777777763</v>
      </c>
      <c r="AG85" s="131">
        <f t="shared" si="138"/>
        <v>0.65486111111111101</v>
      </c>
      <c r="AH85" s="1">
        <f t="shared" si="139"/>
        <v>0.67569444444444426</v>
      </c>
      <c r="AI85" s="1"/>
      <c r="AJ85" s="1">
        <f t="shared" si="140"/>
        <v>0.69652777777777763</v>
      </c>
      <c r="AK85" s="1">
        <f t="shared" si="141"/>
        <v>0.71736111111111089</v>
      </c>
      <c r="AL85" s="109">
        <f t="shared" si="142"/>
        <v>0.73819444444444438</v>
      </c>
      <c r="AM85" s="294"/>
      <c r="AN85" s="165"/>
      <c r="AO85" s="1">
        <f t="shared" si="143"/>
        <v>0.75902777777777752</v>
      </c>
      <c r="AP85" s="1">
        <f t="shared" si="143"/>
        <v>0.80069444444444415</v>
      </c>
      <c r="AQ85" s="1">
        <f t="shared" ref="AQ85" si="167">AQ84+$D85</f>
        <v>0.82152777777777775</v>
      </c>
      <c r="AR85" s="1"/>
      <c r="AS85" s="212">
        <f>AS84+$E85-2/1440</f>
        <v>0.84375</v>
      </c>
      <c r="AT85" s="212">
        <f t="shared" si="145"/>
        <v>0.88402777777777741</v>
      </c>
      <c r="AU85" s="212">
        <f t="shared" si="145"/>
        <v>0.92569444444444404</v>
      </c>
      <c r="AV85" s="212">
        <f t="shared" si="145"/>
        <v>0.96736111111111067</v>
      </c>
      <c r="AW85" s="294"/>
      <c r="AX85" s="1">
        <f t="shared" ref="AX85" si="168">AX84+$D85</f>
        <v>0.3034722222222222</v>
      </c>
      <c r="AY85" s="1">
        <f t="shared" si="147"/>
        <v>0.34513888888888883</v>
      </c>
      <c r="AZ85" s="1">
        <f t="shared" si="148"/>
        <v>0.38680555555555551</v>
      </c>
      <c r="BA85" s="1">
        <f t="shared" si="148"/>
        <v>0.42847222222222214</v>
      </c>
      <c r="BB85" s="1">
        <f t="shared" si="148"/>
        <v>0.47013888888888883</v>
      </c>
      <c r="BC85" s="1">
        <f t="shared" si="148"/>
        <v>0.51180555555555551</v>
      </c>
      <c r="BD85" s="1">
        <f t="shared" si="148"/>
        <v>0.55347222222222214</v>
      </c>
      <c r="BE85" s="1">
        <f t="shared" si="148"/>
        <v>0.59513888888888877</v>
      </c>
      <c r="BF85" s="212">
        <f t="shared" si="148"/>
        <v>0.63680555555555551</v>
      </c>
      <c r="BG85" s="212">
        <f t="shared" si="148"/>
        <v>0.67847222222222214</v>
      </c>
      <c r="BH85" s="212">
        <f t="shared" si="148"/>
        <v>0.72013888888888888</v>
      </c>
      <c r="BI85" s="212">
        <f t="shared" si="148"/>
        <v>0.76180555555555551</v>
      </c>
      <c r="BJ85" s="212">
        <f t="shared" si="148"/>
        <v>0.80347222222222225</v>
      </c>
      <c r="BK85" s="212">
        <f t="shared" si="148"/>
        <v>0.84513888888888888</v>
      </c>
      <c r="BL85" s="212">
        <f t="shared" si="148"/>
        <v>0.88680555555555562</v>
      </c>
      <c r="BM85" s="212">
        <f t="shared" si="148"/>
        <v>0.92847222222222225</v>
      </c>
      <c r="BN85" s="212">
        <f t="shared" si="148"/>
        <v>0.97013888888888888</v>
      </c>
      <c r="BO85" s="15"/>
      <c r="BP85" s="212">
        <f t="shared" si="151"/>
        <v>0.34513888888888883</v>
      </c>
      <c r="BQ85" s="212">
        <f t="shared" ref="BQ85:CD85" si="169">BQ84+$D85</f>
        <v>0.38680555555555551</v>
      </c>
      <c r="BR85" s="212">
        <f t="shared" si="169"/>
        <v>0.4284722222222222</v>
      </c>
      <c r="BS85" s="212">
        <f t="shared" si="169"/>
        <v>0.47013888888888883</v>
      </c>
      <c r="BT85" s="212">
        <f t="shared" si="169"/>
        <v>0.51180555555555551</v>
      </c>
      <c r="BU85" s="212">
        <f t="shared" si="169"/>
        <v>0.55347222222222214</v>
      </c>
      <c r="BV85" s="212">
        <f t="shared" si="169"/>
        <v>0.59513888888888877</v>
      </c>
      <c r="BW85" s="212">
        <f t="shared" si="169"/>
        <v>0.63680555555555551</v>
      </c>
      <c r="BX85" s="212">
        <f t="shared" si="169"/>
        <v>0.67847222222222214</v>
      </c>
      <c r="BY85" s="212">
        <f t="shared" si="169"/>
        <v>0.72013888888888888</v>
      </c>
      <c r="BZ85" s="212">
        <f t="shared" si="169"/>
        <v>0.76180555555555551</v>
      </c>
      <c r="CA85" s="212">
        <f t="shared" si="169"/>
        <v>0.80347222222222225</v>
      </c>
      <c r="CB85" s="212">
        <f t="shared" si="169"/>
        <v>0.84513888888888888</v>
      </c>
      <c r="CC85" s="212">
        <f t="shared" si="169"/>
        <v>0.88680555555555562</v>
      </c>
      <c r="CD85" s="212">
        <f t="shared" si="169"/>
        <v>0.92847222222222225</v>
      </c>
    </row>
    <row r="86" spans="1:82" s="51" customFormat="1" ht="11.25" x14ac:dyDescent="0.25">
      <c r="A86" s="50" t="s">
        <v>68</v>
      </c>
      <c r="B86" s="50"/>
      <c r="C86" s="52"/>
      <c r="D86" s="48"/>
      <c r="E86" s="48"/>
      <c r="F86" s="48"/>
      <c r="G86" s="49"/>
      <c r="J86" s="53"/>
      <c r="K86" s="53"/>
      <c r="L86" s="54">
        <v>0.31944444444444448</v>
      </c>
      <c r="M86" s="55"/>
      <c r="P86" s="54">
        <v>0.35069444444444442</v>
      </c>
      <c r="R86" s="54">
        <v>0.35069444444444442</v>
      </c>
      <c r="S86" s="53">
        <v>0.39583333333333331</v>
      </c>
      <c r="T86" s="53"/>
      <c r="U86" s="53"/>
      <c r="W86" s="53"/>
      <c r="X86" s="53"/>
      <c r="Z86" s="53"/>
      <c r="AA86" s="53"/>
      <c r="AB86" s="101">
        <v>0.58333333333333337</v>
      </c>
      <c r="AC86" s="54"/>
      <c r="AF86" s="53">
        <v>0.64583333333333337</v>
      </c>
      <c r="AH86" s="53"/>
      <c r="AI86" s="53"/>
      <c r="AJ86" s="53"/>
      <c r="AK86" s="53"/>
      <c r="AO86" s="53"/>
      <c r="AP86" s="53"/>
      <c r="AQ86" s="53"/>
      <c r="AW86" s="285"/>
      <c r="BA86" s="53"/>
      <c r="BB86" s="53"/>
      <c r="BC86" s="53"/>
      <c r="BE86" s="53"/>
      <c r="BF86" s="53"/>
      <c r="BG86" s="53"/>
      <c r="BH86" s="53"/>
      <c r="BI86" s="53"/>
      <c r="BK86" s="53"/>
      <c r="BL86" s="53"/>
      <c r="BM86" s="53"/>
      <c r="BN86" s="53"/>
      <c r="BO86" s="220"/>
      <c r="BR86" s="53"/>
      <c r="BS86" s="53"/>
      <c r="BT86" s="53"/>
      <c r="BV86" s="53"/>
      <c r="BW86" s="53"/>
      <c r="BX86" s="53"/>
      <c r="BY86" s="53"/>
      <c r="BZ86" s="53"/>
      <c r="CB86" s="53"/>
      <c r="CC86" s="53"/>
      <c r="CD86" s="53"/>
    </row>
    <row r="87" spans="1:82" s="47" customFormat="1" ht="12" customHeight="1" x14ac:dyDescent="0.25">
      <c r="A87" s="3" t="s">
        <v>20</v>
      </c>
      <c r="B87" s="3" t="s">
        <v>69</v>
      </c>
      <c r="C87" s="27" t="s">
        <v>18</v>
      </c>
      <c r="D87" s="48"/>
      <c r="E87" s="48"/>
      <c r="F87" s="48"/>
      <c r="G87" s="27">
        <v>0.22083333333333333</v>
      </c>
      <c r="H87" s="27">
        <v>0.24027777777777778</v>
      </c>
      <c r="I87" s="27">
        <v>0.2638888888888889</v>
      </c>
      <c r="J87" s="27">
        <v>0.28611111111111115</v>
      </c>
      <c r="K87" s="27">
        <v>0.30694444444444446</v>
      </c>
      <c r="L87" s="80"/>
      <c r="N87" s="27"/>
      <c r="O87" s="80">
        <v>0.32777777777777778</v>
      </c>
      <c r="P87" s="80"/>
      <c r="R87" s="80">
        <v>0.34861111111111115</v>
      </c>
      <c r="S87" s="27">
        <v>0.39027777777777778</v>
      </c>
      <c r="T87" s="27">
        <v>0.43194444444444446</v>
      </c>
      <c r="U87" s="27"/>
      <c r="V87" s="27">
        <v>0.47361111111111115</v>
      </c>
      <c r="W87" s="27"/>
      <c r="X87" s="27">
        <v>0.51527777777777783</v>
      </c>
      <c r="Y87" s="27">
        <v>0.53611111111111109</v>
      </c>
      <c r="Z87" s="27"/>
      <c r="AA87" s="27">
        <v>0.55694444444444446</v>
      </c>
      <c r="AB87" s="80">
        <v>0.57777777777777783</v>
      </c>
      <c r="AC87" s="80"/>
      <c r="AD87" s="27">
        <v>0.59861111111111109</v>
      </c>
      <c r="AE87" s="27">
        <v>0.61944444444444446</v>
      </c>
      <c r="AF87" s="27">
        <v>0.64027777777777783</v>
      </c>
      <c r="AG87" s="27">
        <v>0.66111111111111109</v>
      </c>
      <c r="AH87" s="27">
        <v>0.68194444444444446</v>
      </c>
      <c r="AJ87" s="27">
        <v>0.70138888888888884</v>
      </c>
      <c r="AK87" s="27">
        <v>0.72361111111111109</v>
      </c>
      <c r="AL87" s="27">
        <v>0.74444444444444446</v>
      </c>
      <c r="AM87" s="27"/>
      <c r="AN87" s="27"/>
      <c r="AO87" s="27">
        <v>0.76527777777777783</v>
      </c>
      <c r="AP87" s="27">
        <v>0.80694444444444446</v>
      </c>
      <c r="AQ87" s="27"/>
      <c r="AS87" s="27">
        <v>0.84861111111111109</v>
      </c>
      <c r="AT87" s="27">
        <v>0.89027777777777783</v>
      </c>
      <c r="AU87" s="27">
        <v>0.93194444444444446</v>
      </c>
      <c r="AV87" s="27">
        <v>0.97361111111111109</v>
      </c>
      <c r="AW87" s="298"/>
      <c r="AX87" s="27">
        <v>0.30694444444444441</v>
      </c>
      <c r="AY87" s="27">
        <f>AX87+60/1440</f>
        <v>0.34861111111111109</v>
      </c>
      <c r="AZ87" s="27">
        <f t="shared" ref="AZ87:BN87" si="170">AY87+60/1440</f>
        <v>0.39027777777777778</v>
      </c>
      <c r="BA87" s="27">
        <f t="shared" si="170"/>
        <v>0.43194444444444446</v>
      </c>
      <c r="BB87" s="27">
        <f t="shared" si="170"/>
        <v>0.47361111111111115</v>
      </c>
      <c r="BC87" s="27">
        <f t="shared" si="170"/>
        <v>0.51527777777777783</v>
      </c>
      <c r="BD87" s="27">
        <f t="shared" si="170"/>
        <v>0.55694444444444446</v>
      </c>
      <c r="BE87" s="27">
        <f t="shared" si="170"/>
        <v>0.59861111111111109</v>
      </c>
      <c r="BF87" s="27">
        <f t="shared" si="170"/>
        <v>0.64027777777777772</v>
      </c>
      <c r="BG87" s="27">
        <f t="shared" si="170"/>
        <v>0.68194444444444435</v>
      </c>
      <c r="BH87" s="27">
        <f t="shared" si="170"/>
        <v>0.72361111111111098</v>
      </c>
      <c r="BI87" s="27">
        <f t="shared" si="170"/>
        <v>0.76527777777777761</v>
      </c>
      <c r="BJ87" s="27">
        <f t="shared" si="170"/>
        <v>0.80694444444444424</v>
      </c>
      <c r="BK87" s="27">
        <f t="shared" si="170"/>
        <v>0.84861111111111087</v>
      </c>
      <c r="BL87" s="27">
        <f t="shared" si="170"/>
        <v>0.8902777777777775</v>
      </c>
      <c r="BM87" s="27">
        <f t="shared" si="170"/>
        <v>0.93194444444444413</v>
      </c>
      <c r="BN87" s="27">
        <f t="shared" si="170"/>
        <v>0.97361111111111076</v>
      </c>
      <c r="BO87" s="221"/>
      <c r="BP87" s="27">
        <v>0.34861111111111109</v>
      </c>
      <c r="BQ87" s="27">
        <f t="shared" ref="BQ87" si="171">BP87+60/1440</f>
        <v>0.39027777777777778</v>
      </c>
      <c r="BR87" s="27">
        <f t="shared" ref="BR87" si="172">BQ87+60/1440</f>
        <v>0.43194444444444446</v>
      </c>
      <c r="BS87" s="27">
        <f t="shared" ref="BS87" si="173">BR87+60/1440</f>
        <v>0.47361111111111115</v>
      </c>
      <c r="BT87" s="27">
        <f t="shared" ref="BT87" si="174">BS87+60/1440</f>
        <v>0.51527777777777783</v>
      </c>
      <c r="BU87" s="27">
        <f t="shared" ref="BU87" si="175">BT87+60/1440</f>
        <v>0.55694444444444446</v>
      </c>
      <c r="BV87" s="27">
        <f t="shared" ref="BV87" si="176">BU87+60/1440</f>
        <v>0.59861111111111109</v>
      </c>
      <c r="BW87" s="27">
        <f t="shared" ref="BW87" si="177">BV87+60/1440</f>
        <v>0.64027777777777772</v>
      </c>
      <c r="BX87" s="27">
        <f t="shared" ref="BX87" si="178">BW87+60/1440</f>
        <v>0.68194444444444435</v>
      </c>
      <c r="BY87" s="27">
        <f t="shared" ref="BY87" si="179">BX87+60/1440</f>
        <v>0.72361111111111098</v>
      </c>
      <c r="BZ87" s="27">
        <f t="shared" ref="BZ87" si="180">BY87+60/1440</f>
        <v>0.76527777777777761</v>
      </c>
      <c r="CA87" s="27">
        <f t="shared" ref="CA87" si="181">BZ87+60/1440</f>
        <v>0.80694444444444424</v>
      </c>
      <c r="CB87" s="27">
        <f t="shared" ref="CB87" si="182">CA87+60/1440</f>
        <v>0.84861111111111087</v>
      </c>
      <c r="CC87" s="27">
        <f t="shared" ref="CC87" si="183">CB87+60/1440</f>
        <v>0.8902777777777775</v>
      </c>
      <c r="CD87" s="27">
        <f t="shared" ref="CD87" si="184">CC87+60/1440</f>
        <v>0.93194444444444413</v>
      </c>
    </row>
    <row r="88" spans="1:82" s="47" customFormat="1" ht="12" customHeight="1" x14ac:dyDescent="0.25">
      <c r="A88" s="3"/>
      <c r="B88" s="3" t="s">
        <v>22</v>
      </c>
      <c r="C88" s="27"/>
      <c r="D88" s="48"/>
      <c r="E88" s="48"/>
      <c r="F88" s="48"/>
      <c r="G88" s="27">
        <v>0.22291666666666665</v>
      </c>
      <c r="H88" s="27">
        <v>0.24305555555555555</v>
      </c>
      <c r="I88" s="27">
        <v>0.26666666666666666</v>
      </c>
      <c r="J88" s="27">
        <v>0.28888888888888892</v>
      </c>
      <c r="K88" s="27">
        <v>0.30972222222222223</v>
      </c>
      <c r="L88" s="80"/>
      <c r="N88" s="27"/>
      <c r="O88" s="80">
        <v>0.33055555555555555</v>
      </c>
      <c r="P88" s="80"/>
      <c r="R88" s="80">
        <v>0.35138888888888892</v>
      </c>
      <c r="S88" s="27">
        <v>0.39305555555555555</v>
      </c>
      <c r="T88" s="27">
        <v>0.43472222222222223</v>
      </c>
      <c r="U88" s="27"/>
      <c r="V88" s="27">
        <v>0.47638888888888892</v>
      </c>
      <c r="W88" s="27"/>
      <c r="X88" s="27">
        <v>0.5180555555555556</v>
      </c>
      <c r="Y88" s="27">
        <v>0.53888888888888886</v>
      </c>
      <c r="Z88" s="27"/>
      <c r="AA88" s="27">
        <v>0.55972222222222223</v>
      </c>
      <c r="AB88" s="80">
        <v>0.5805555555555556</v>
      </c>
      <c r="AC88" s="80"/>
      <c r="AD88" s="27">
        <v>0.60138888888888886</v>
      </c>
      <c r="AE88" s="27">
        <v>0.62222222222222223</v>
      </c>
      <c r="AF88" s="27">
        <v>0.6430555555555556</v>
      </c>
      <c r="AG88" s="27">
        <v>0.66388888888888886</v>
      </c>
      <c r="AH88" s="27">
        <v>0.68472222222222223</v>
      </c>
      <c r="AJ88" s="27">
        <v>0.70416666666666661</v>
      </c>
      <c r="AK88" s="27">
        <v>0.72638888888888886</v>
      </c>
      <c r="AL88" s="27">
        <v>0.74722222222222223</v>
      </c>
      <c r="AM88" s="27"/>
      <c r="AN88" s="27"/>
      <c r="AO88" s="27">
        <v>0.7680555555555556</v>
      </c>
      <c r="AP88" s="27">
        <v>0.80972222222222223</v>
      </c>
      <c r="AQ88" s="27"/>
      <c r="AS88" s="27">
        <v>0.85138888888888886</v>
      </c>
      <c r="AT88" s="27">
        <v>0.8930555555555556</v>
      </c>
      <c r="AU88" s="27">
        <v>0.93472222222222223</v>
      </c>
      <c r="AV88" s="27">
        <v>0.97638888888888886</v>
      </c>
      <c r="AW88" s="298"/>
      <c r="AX88" s="27">
        <f>AX87+4/1440</f>
        <v>0.30972222222222218</v>
      </c>
      <c r="AY88" s="27">
        <f t="shared" ref="AY88:BN88" si="185">AY87+4/1440</f>
        <v>0.35138888888888886</v>
      </c>
      <c r="AZ88" s="27">
        <f t="shared" si="185"/>
        <v>0.39305555555555555</v>
      </c>
      <c r="BA88" s="27">
        <f t="shared" si="185"/>
        <v>0.43472222222222223</v>
      </c>
      <c r="BB88" s="27">
        <f t="shared" si="185"/>
        <v>0.47638888888888892</v>
      </c>
      <c r="BC88" s="27">
        <f t="shared" si="185"/>
        <v>0.5180555555555556</v>
      </c>
      <c r="BD88" s="27">
        <f t="shared" si="185"/>
        <v>0.55972222222222223</v>
      </c>
      <c r="BE88" s="27">
        <f t="shared" si="185"/>
        <v>0.60138888888888886</v>
      </c>
      <c r="BF88" s="27">
        <f t="shared" si="185"/>
        <v>0.64305555555555549</v>
      </c>
      <c r="BG88" s="27">
        <f t="shared" si="185"/>
        <v>0.68472222222222212</v>
      </c>
      <c r="BH88" s="27">
        <f t="shared" si="185"/>
        <v>0.72638888888888875</v>
      </c>
      <c r="BI88" s="27">
        <f t="shared" si="185"/>
        <v>0.76805555555555538</v>
      </c>
      <c r="BJ88" s="27">
        <f t="shared" si="185"/>
        <v>0.80972222222222201</v>
      </c>
      <c r="BK88" s="27">
        <f t="shared" si="185"/>
        <v>0.85138888888888864</v>
      </c>
      <c r="BL88" s="27">
        <f t="shared" si="185"/>
        <v>0.89305555555555527</v>
      </c>
      <c r="BM88" s="27">
        <f t="shared" si="185"/>
        <v>0.9347222222222219</v>
      </c>
      <c r="BN88" s="27">
        <f t="shared" si="185"/>
        <v>0.97638888888888853</v>
      </c>
      <c r="BO88" s="221"/>
      <c r="BP88" s="27">
        <f t="shared" ref="BP88:CD88" si="186">BP87+4/1440</f>
        <v>0.35138888888888886</v>
      </c>
      <c r="BQ88" s="27">
        <f t="shared" si="186"/>
        <v>0.39305555555555555</v>
      </c>
      <c r="BR88" s="27">
        <f t="shared" si="186"/>
        <v>0.43472222222222223</v>
      </c>
      <c r="BS88" s="27">
        <f t="shared" si="186"/>
        <v>0.47638888888888892</v>
      </c>
      <c r="BT88" s="27">
        <f t="shared" si="186"/>
        <v>0.5180555555555556</v>
      </c>
      <c r="BU88" s="27">
        <f t="shared" si="186"/>
        <v>0.55972222222222223</v>
      </c>
      <c r="BV88" s="27">
        <f t="shared" si="186"/>
        <v>0.60138888888888886</v>
      </c>
      <c r="BW88" s="27">
        <f t="shared" si="186"/>
        <v>0.64305555555555549</v>
      </c>
      <c r="BX88" s="27">
        <f t="shared" si="186"/>
        <v>0.68472222222222212</v>
      </c>
      <c r="BY88" s="27">
        <f t="shared" si="186"/>
        <v>0.72638888888888875</v>
      </c>
      <c r="BZ88" s="27">
        <f t="shared" si="186"/>
        <v>0.76805555555555538</v>
      </c>
      <c r="CA88" s="27">
        <f t="shared" si="186"/>
        <v>0.80972222222222201</v>
      </c>
      <c r="CB88" s="27">
        <f t="shared" si="186"/>
        <v>0.85138888888888864</v>
      </c>
      <c r="CC88" s="27">
        <f t="shared" si="186"/>
        <v>0.89305555555555527</v>
      </c>
      <c r="CD88" s="27">
        <f t="shared" si="186"/>
        <v>0.9347222222222219</v>
      </c>
    </row>
    <row r="89" spans="1:82" s="6" customFormat="1" ht="12" customHeight="1" x14ac:dyDescent="0.25">
      <c r="A89" s="6" t="s">
        <v>20</v>
      </c>
      <c r="B89" s="1" t="s">
        <v>21</v>
      </c>
      <c r="C89" s="1"/>
      <c r="D89" s="66">
        <v>2.7777777777777779E-3</v>
      </c>
      <c r="E89" s="66">
        <v>2.7777777777777779E-3</v>
      </c>
      <c r="F89" s="66">
        <v>2.7777777777777779E-3</v>
      </c>
      <c r="K89" s="266">
        <f>K85+$D89+2/1440</f>
        <v>0.30486111111111103</v>
      </c>
      <c r="L89" s="266">
        <f>L85+$D89</f>
        <v>0.30902777777777773</v>
      </c>
      <c r="N89" s="130">
        <f>N85+$F89</f>
        <v>0.31041666666666656</v>
      </c>
      <c r="R89" s="130">
        <f>R85+$F89</f>
        <v>0.34652777777777771</v>
      </c>
      <c r="Y89" s="264"/>
      <c r="Z89" s="130">
        <f>Z85+$F89</f>
        <v>0.5430555555555554</v>
      </c>
      <c r="AA89" s="84"/>
      <c r="AB89" s="84"/>
      <c r="AC89" s="84"/>
      <c r="AF89" s="147">
        <f>AF85+$F89</f>
        <v>0.6368055555555554</v>
      </c>
      <c r="AW89" s="266"/>
      <c r="BO89" s="16"/>
    </row>
    <row r="90" spans="1:82" s="51" customFormat="1" ht="11.25" x14ac:dyDescent="0.25">
      <c r="A90" s="50" t="s">
        <v>70</v>
      </c>
      <c r="B90" s="50"/>
      <c r="C90" s="52"/>
      <c r="D90" s="48"/>
      <c r="E90" s="48"/>
      <c r="F90" s="48"/>
      <c r="J90" s="53"/>
      <c r="L90" s="54">
        <v>0.31944444444444448</v>
      </c>
      <c r="M90" s="55"/>
      <c r="O90" s="55"/>
      <c r="P90" s="54">
        <v>0.35069444444444442</v>
      </c>
      <c r="R90" s="55"/>
      <c r="S90" s="53">
        <v>0.39583333333333331</v>
      </c>
      <c r="W90" s="53"/>
      <c r="X90" s="53"/>
      <c r="Y90" s="53"/>
      <c r="Z90" s="53"/>
      <c r="AA90" s="53">
        <v>0.57291666666666663</v>
      </c>
      <c r="AB90" s="55"/>
      <c r="AC90" s="54"/>
      <c r="AF90" s="53">
        <v>0.64236111111111105</v>
      </c>
      <c r="AG90" s="53"/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284"/>
      <c r="BF90" s="53"/>
      <c r="BH90" s="53"/>
      <c r="BO90" s="219"/>
      <c r="BW90" s="53"/>
      <c r="BY90" s="53"/>
    </row>
    <row r="91" spans="1:82" s="47" customFormat="1" ht="12" customHeight="1" x14ac:dyDescent="0.25">
      <c r="A91" s="3" t="s">
        <v>16</v>
      </c>
      <c r="B91" s="3" t="s">
        <v>17</v>
      </c>
      <c r="C91" s="27" t="s">
        <v>24</v>
      </c>
      <c r="D91" s="48"/>
      <c r="E91" s="48"/>
      <c r="F91" s="48"/>
      <c r="G91" s="27">
        <v>0.21597222222222223</v>
      </c>
      <c r="H91" s="27">
        <v>0.24236111111111111</v>
      </c>
      <c r="I91" s="27">
        <v>0.26319444444444445</v>
      </c>
      <c r="J91" s="27">
        <v>0.28750000000000003</v>
      </c>
      <c r="K91" s="27">
        <v>0.30763888888888891</v>
      </c>
      <c r="L91" s="80"/>
      <c r="N91" s="80"/>
      <c r="O91" s="27"/>
      <c r="P91" s="80">
        <v>0.34930555555555554</v>
      </c>
      <c r="Q91" s="80"/>
      <c r="S91" s="27">
        <v>0.41250000000000003</v>
      </c>
      <c r="T91" s="27">
        <v>0.45416666666666666</v>
      </c>
      <c r="U91" s="27"/>
      <c r="V91" s="27">
        <v>0.49583333333333335</v>
      </c>
      <c r="W91" s="27"/>
      <c r="X91" s="27">
        <v>0.53749999999999998</v>
      </c>
      <c r="Y91" s="27">
        <v>0.55763888888888891</v>
      </c>
      <c r="Z91" s="27"/>
      <c r="AA91" s="27">
        <v>0.57916666666666672</v>
      </c>
      <c r="AB91" s="80">
        <v>0.59930555555555554</v>
      </c>
      <c r="AC91" s="80"/>
      <c r="AD91" s="27">
        <v>0.62083333333333335</v>
      </c>
      <c r="AE91" s="27">
        <v>0.64097222222222217</v>
      </c>
      <c r="AF91" s="27">
        <v>0.66249999999999998</v>
      </c>
      <c r="AG91" s="27">
        <v>0.68263888888888891</v>
      </c>
      <c r="AH91" s="27">
        <v>0.70416666666666661</v>
      </c>
      <c r="AJ91" s="27">
        <v>0.72291666666666676</v>
      </c>
      <c r="AK91" s="27"/>
      <c r="AL91" s="27">
        <v>0.74583333333333324</v>
      </c>
      <c r="AM91" s="27"/>
      <c r="AN91" s="27">
        <v>0.76597222222222217</v>
      </c>
      <c r="AO91" s="27"/>
      <c r="AP91" s="27">
        <v>0.78749999999999998</v>
      </c>
      <c r="AQ91" s="27"/>
      <c r="AR91" s="27">
        <v>0.82916666666666661</v>
      </c>
      <c r="AS91" s="27">
        <v>0.84930555555555554</v>
      </c>
      <c r="AT91" s="27">
        <v>0.87083333333333324</v>
      </c>
      <c r="AU91" s="27">
        <v>0.95416666666666661</v>
      </c>
      <c r="AV91" s="27">
        <v>0.99652777777777779</v>
      </c>
      <c r="AW91" s="298"/>
      <c r="BF91" s="58"/>
      <c r="BH91" s="58"/>
      <c r="BO91" s="15"/>
      <c r="BW91" s="58"/>
      <c r="BY91" s="58"/>
    </row>
    <row r="92" spans="1:82" s="51" customFormat="1" ht="11.25" x14ac:dyDescent="0.25">
      <c r="A92" s="50" t="s">
        <v>71</v>
      </c>
      <c r="B92" s="50"/>
      <c r="C92" s="52"/>
      <c r="D92" s="48"/>
      <c r="E92" s="48"/>
      <c r="F92" s="48"/>
      <c r="G92" s="52"/>
      <c r="H92" s="52"/>
      <c r="I92" s="53"/>
      <c r="J92" s="53"/>
      <c r="K92" s="54">
        <v>0.31597222222222221</v>
      </c>
      <c r="N92" s="53" t="s">
        <v>72</v>
      </c>
      <c r="O92" s="54"/>
      <c r="P92" s="54"/>
      <c r="Q92" s="54"/>
      <c r="S92" s="55"/>
      <c r="T92" s="53"/>
      <c r="W92" s="53"/>
      <c r="X92" s="53"/>
      <c r="Y92" s="54" t="s">
        <v>73</v>
      </c>
      <c r="Z92" s="54"/>
      <c r="AA92" s="53"/>
      <c r="AB92" s="53"/>
      <c r="AC92" s="53"/>
      <c r="AE92" s="53"/>
      <c r="AF92" s="53"/>
      <c r="AG92" s="53"/>
      <c r="AH92" s="53"/>
      <c r="AJ92" s="53"/>
      <c r="AK92" s="53"/>
      <c r="AN92" s="53"/>
      <c r="AO92" s="53"/>
      <c r="AR92" s="53"/>
      <c r="AS92" s="53"/>
      <c r="AT92" s="53"/>
      <c r="AU92" s="53"/>
      <c r="AV92" s="53"/>
      <c r="AW92" s="284"/>
      <c r="BG92" s="53"/>
      <c r="BH92" s="53"/>
      <c r="BI92" s="53"/>
      <c r="BJ92" s="53"/>
      <c r="BL92" s="53"/>
      <c r="BM92" s="53"/>
      <c r="BN92" s="53"/>
      <c r="BO92" s="220"/>
      <c r="BX92" s="53"/>
      <c r="BY92" s="53"/>
      <c r="BZ92" s="53"/>
      <c r="CA92" s="53"/>
      <c r="CC92" s="53"/>
      <c r="CD92" s="53"/>
    </row>
    <row r="93" spans="1:82" s="233" customFormat="1" ht="9" customHeight="1" x14ac:dyDescent="0.25">
      <c r="D93" s="234"/>
      <c r="E93" s="234"/>
      <c r="F93" s="234"/>
      <c r="AV93" s="235"/>
      <c r="AW93" s="289"/>
      <c r="BM93" s="235"/>
      <c r="BN93" s="236"/>
      <c r="BO93" s="237"/>
      <c r="CC93" s="235"/>
      <c r="CD93" s="236"/>
    </row>
    <row r="94" spans="1:82" ht="12.75" customHeight="1" x14ac:dyDescent="0.25">
      <c r="A94" s="1" t="s">
        <v>129</v>
      </c>
      <c r="G94" s="18"/>
      <c r="H94" s="138"/>
      <c r="I94" s="42" t="s">
        <v>122</v>
      </c>
      <c r="J94" s="18"/>
      <c r="K94" s="42"/>
      <c r="L94" s="42"/>
      <c r="M94" s="188"/>
      <c r="N94" s="42" t="s">
        <v>123</v>
      </c>
      <c r="O94" s="42"/>
      <c r="P94" s="42"/>
      <c r="Q94" s="42"/>
      <c r="S94" s="6"/>
      <c r="T94" s="11"/>
      <c r="U94" s="6"/>
      <c r="V94" s="6"/>
      <c r="W94" s="6"/>
      <c r="X94" s="6"/>
      <c r="Y94" s="11"/>
      <c r="Z94" s="6"/>
      <c r="AA94" s="138"/>
      <c r="AB94" s="42" t="s">
        <v>122</v>
      </c>
      <c r="AC94" s="18"/>
      <c r="AD94" s="42"/>
      <c r="AE94" s="42"/>
      <c r="AF94" s="188"/>
      <c r="AG94" s="42" t="s">
        <v>123</v>
      </c>
      <c r="AH94" s="42"/>
      <c r="AK94" s="42"/>
      <c r="AP94" s="274" t="s">
        <v>124</v>
      </c>
      <c r="AQ94" s="275" t="s">
        <v>139</v>
      </c>
      <c r="AT94" s="6"/>
      <c r="AU94" s="215"/>
      <c r="AV94" s="206"/>
      <c r="AW94" s="290"/>
      <c r="AX94" s="215"/>
      <c r="AY94" s="216"/>
      <c r="AZ94" s="205"/>
      <c r="BA94" s="215"/>
      <c r="BB94" s="215"/>
      <c r="BC94" s="215"/>
      <c r="BD94" s="216"/>
      <c r="BE94" s="216"/>
      <c r="BF94" s="215"/>
      <c r="BG94" s="215"/>
      <c r="BH94" s="215"/>
      <c r="BI94" s="215"/>
      <c r="BJ94" s="215"/>
      <c r="BK94" s="215"/>
      <c r="BL94" s="215"/>
      <c r="BM94" s="206"/>
      <c r="BN94" s="207"/>
      <c r="BO94" s="227"/>
      <c r="BP94" s="216"/>
      <c r="BQ94" s="205"/>
      <c r="BR94" s="215"/>
      <c r="BS94" s="215"/>
      <c r="BT94" s="215"/>
      <c r="BU94" s="216"/>
      <c r="BV94" s="216"/>
      <c r="BW94" s="215"/>
      <c r="BX94" s="215"/>
      <c r="BY94" s="215"/>
      <c r="BZ94" s="215"/>
      <c r="CA94" s="215"/>
      <c r="CB94" s="215"/>
      <c r="CC94" s="206"/>
      <c r="CD94" s="207"/>
    </row>
    <row r="95" spans="1:82" ht="12.75" customHeight="1" x14ac:dyDescent="0.25">
      <c r="J95" s="6"/>
      <c r="K95" s="6"/>
      <c r="L95" s="6"/>
      <c r="M95" s="6"/>
      <c r="N95" s="6"/>
      <c r="O95" s="6"/>
      <c r="P95" s="6"/>
      <c r="Q95" s="6"/>
      <c r="R95" s="6"/>
      <c r="S95" s="6"/>
      <c r="T95" s="11"/>
      <c r="U95" s="6"/>
      <c r="V95" s="6"/>
      <c r="W95" s="6"/>
      <c r="X95" s="6"/>
      <c r="Y95" s="11"/>
      <c r="Z95" s="6"/>
      <c r="AA95" s="6"/>
      <c r="AB95" s="6"/>
      <c r="AC95" s="6"/>
      <c r="AE95" s="6"/>
      <c r="AF95" s="6"/>
      <c r="AG95" s="6"/>
      <c r="AH95" s="6"/>
      <c r="AJ95" s="6"/>
      <c r="AK95" s="16"/>
      <c r="AL95" s="17"/>
      <c r="AM95" s="17"/>
      <c r="AN95" s="6"/>
      <c r="AO95" s="6"/>
      <c r="AP95" s="19"/>
      <c r="AQ95" s="19"/>
      <c r="AT95" s="6"/>
      <c r="AU95" s="6"/>
      <c r="AV95" s="6"/>
      <c r="AW95" s="266"/>
    </row>
    <row r="96" spans="1:82" ht="12" customHeight="1" x14ac:dyDescent="0.25">
      <c r="AV96" s="19"/>
      <c r="AW96" s="299"/>
      <c r="AX96" s="232"/>
      <c r="BM96" s="19"/>
      <c r="BN96" s="126"/>
      <c r="BO96" s="126"/>
      <c r="CC96" s="19"/>
      <c r="CD96" s="126"/>
    </row>
    <row r="97" spans="2:82" ht="12" customHeight="1" x14ac:dyDescent="0.25">
      <c r="AX97" s="232"/>
      <c r="AY97" s="232"/>
      <c r="BM97" s="19"/>
      <c r="BN97" s="126"/>
      <c r="BO97" s="126"/>
      <c r="CC97" s="19"/>
      <c r="CD97" s="126"/>
    </row>
    <row r="98" spans="2:82" ht="12" customHeight="1" x14ac:dyDescent="0.25">
      <c r="B98" s="139"/>
      <c r="D98" s="14"/>
      <c r="E98" s="14"/>
      <c r="F98" s="14"/>
      <c r="AX98" s="232"/>
      <c r="AY98" s="232"/>
      <c r="BN98" s="232"/>
    </row>
    <row r="99" spans="2:82" ht="12" customHeight="1" x14ac:dyDescent="0.25">
      <c r="B99" s="139"/>
      <c r="D99" s="14"/>
      <c r="E99" s="14"/>
      <c r="F99" s="14"/>
    </row>
    <row r="100" spans="2:82" ht="12" customHeight="1" x14ac:dyDescent="0.25">
      <c r="B100" s="139"/>
      <c r="D100" s="14"/>
      <c r="E100" s="14"/>
      <c r="F100" s="14"/>
    </row>
    <row r="101" spans="2:82" ht="12" customHeight="1" x14ac:dyDescent="0.25">
      <c r="B101" s="139"/>
      <c r="D101" s="14"/>
      <c r="E101" s="14"/>
      <c r="F101" s="14"/>
    </row>
    <row r="102" spans="2:82" ht="12" customHeight="1" x14ac:dyDescent="0.25">
      <c r="B102" s="139"/>
      <c r="D102" s="14"/>
      <c r="E102" s="14"/>
      <c r="F102" s="14"/>
    </row>
    <row r="103" spans="2:82" ht="12" customHeight="1" x14ac:dyDescent="0.25">
      <c r="B103" s="139"/>
      <c r="D103" s="14"/>
      <c r="E103" s="14"/>
      <c r="F103" s="14"/>
    </row>
    <row r="104" spans="2:82" ht="12" customHeight="1" x14ac:dyDescent="0.25">
      <c r="B104" s="139"/>
      <c r="D104" s="14"/>
      <c r="E104" s="14"/>
      <c r="F104" s="14"/>
    </row>
    <row r="105" spans="2:82" ht="12" customHeight="1" x14ac:dyDescent="0.25">
      <c r="B105" s="139"/>
      <c r="D105" s="14"/>
      <c r="E105" s="14"/>
      <c r="F105" s="14"/>
    </row>
    <row r="106" spans="2:82" ht="12" customHeight="1" x14ac:dyDescent="0.25">
      <c r="B106" s="139"/>
      <c r="D106" s="14"/>
      <c r="E106" s="14"/>
      <c r="F106" s="14"/>
      <c r="R106" s="243"/>
      <c r="S106" s="243"/>
    </row>
    <row r="107" spans="2:82" ht="12" customHeight="1" x14ac:dyDescent="0.25">
      <c r="B107" s="139"/>
      <c r="D107" s="14"/>
      <c r="E107" s="14"/>
      <c r="F107" s="14"/>
      <c r="R107" s="243"/>
      <c r="S107" s="243"/>
    </row>
    <row r="108" spans="2:82" ht="12" customHeight="1" x14ac:dyDescent="0.25">
      <c r="B108" s="139"/>
      <c r="D108" s="14"/>
      <c r="E108" s="14"/>
      <c r="F108" s="14"/>
      <c r="R108" s="244"/>
      <c r="S108" s="244"/>
    </row>
    <row r="109" spans="2:82" ht="12" customHeight="1" x14ac:dyDescent="0.25">
      <c r="B109" s="139"/>
      <c r="D109" s="14"/>
      <c r="E109" s="14"/>
      <c r="F109" s="14"/>
    </row>
    <row r="110" spans="2:82" ht="12" customHeight="1" x14ac:dyDescent="0.25">
      <c r="B110" s="139"/>
      <c r="D110" s="14"/>
      <c r="E110" s="14"/>
      <c r="F110" s="14"/>
    </row>
    <row r="111" spans="2:82" ht="12" customHeight="1" x14ac:dyDescent="0.25">
      <c r="B111" s="139"/>
      <c r="D111" s="14"/>
      <c r="E111" s="14"/>
      <c r="F111" s="14"/>
    </row>
    <row r="112" spans="2:82" ht="12" customHeight="1" x14ac:dyDescent="0.25">
      <c r="B112" s="139"/>
      <c r="D112" s="14"/>
      <c r="E112" s="14"/>
      <c r="F112" s="14"/>
    </row>
    <row r="113" spans="2:6" ht="12" customHeight="1" x14ac:dyDescent="0.25">
      <c r="B113" s="139"/>
      <c r="D113" s="14"/>
      <c r="E113" s="14"/>
      <c r="F113" s="14"/>
    </row>
    <row r="114" spans="2:6" ht="12" customHeight="1" x14ac:dyDescent="0.25">
      <c r="B114" s="139"/>
      <c r="D114" s="14"/>
      <c r="E114" s="14"/>
      <c r="F114" s="14"/>
    </row>
    <row r="115" spans="2:6" ht="12" customHeight="1" x14ac:dyDescent="0.25">
      <c r="B115" s="139"/>
      <c r="D115" s="14"/>
      <c r="E115" s="14"/>
      <c r="F115" s="14"/>
    </row>
    <row r="116" spans="2:6" ht="12" customHeight="1" x14ac:dyDescent="0.25">
      <c r="B116" s="139"/>
      <c r="D116" s="14"/>
      <c r="E116" s="14"/>
      <c r="F116" s="14"/>
    </row>
    <row r="117" spans="2:6" ht="12" customHeight="1" x14ac:dyDescent="0.25">
      <c r="B117" s="139"/>
      <c r="D117" s="14"/>
      <c r="E117" s="14"/>
      <c r="F117" s="14"/>
    </row>
    <row r="118" spans="2:6" ht="12" customHeight="1" x14ac:dyDescent="0.25">
      <c r="B118" s="139"/>
      <c r="D118" s="14"/>
      <c r="E118" s="14"/>
      <c r="F118" s="14"/>
    </row>
    <row r="119" spans="2:6" ht="12" customHeight="1" x14ac:dyDescent="0.25">
      <c r="B119" s="139"/>
      <c r="D119" s="14"/>
      <c r="E119" s="14"/>
      <c r="F119" s="14"/>
    </row>
    <row r="120" spans="2:6" ht="12" customHeight="1" x14ac:dyDescent="0.25">
      <c r="B120" s="139"/>
      <c r="D120" s="14"/>
      <c r="E120" s="14"/>
      <c r="F120" s="14"/>
    </row>
  </sheetData>
  <mergeCells count="3">
    <mergeCell ref="R106:S106"/>
    <mergeCell ref="R107:S107"/>
    <mergeCell ref="R108:S108"/>
  </mergeCells>
  <printOptions horizontalCentered="1" verticalCentered="1"/>
  <pageMargins left="0" right="0" top="0" bottom="0" header="0.11811023622047245" footer="0"/>
  <pageSetup paperSize="9" scale="50" pageOrder="overThenDown" orientation="landscape" r:id="rId1"/>
  <headerFooter>
    <oddFooter>&amp;L&amp;"-,Fett"&amp;10&amp;K0070C0Nahverkehrsberatung
Südwest&amp;C&amp;8Hartmut Jaißle&amp;R&amp;8&amp;F &amp;A &amp;D</oddFooter>
  </headerFooter>
  <colBreaks count="1" manualBreakCount="1">
    <brk id="49" max="98" man="1"/>
  </col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0106B9B4C7A24790643820BE516856" ma:contentTypeVersion="14" ma:contentTypeDescription="Ein neues Dokument erstellen." ma:contentTypeScope="" ma:versionID="996319f01fa5540a2d905f04094cca5e">
  <xsd:schema xmlns:xsd="http://www.w3.org/2001/XMLSchema" xmlns:xs="http://www.w3.org/2001/XMLSchema" xmlns:p="http://schemas.microsoft.com/office/2006/metadata/properties" xmlns:ns2="77e53052-5261-4d66-88ea-4310a3777ffa" xmlns:ns3="b076d98a-9f1f-4f90-9db1-499d8edf7012" targetNamespace="http://schemas.microsoft.com/office/2006/metadata/properties" ma:root="true" ma:fieldsID="9d47f7fdb05532fdebad1fdbf9662c2c" ns2:_="" ns3:_="">
    <xsd:import namespace="77e53052-5261-4d66-88ea-4310a3777ffa"/>
    <xsd:import namespace="b076d98a-9f1f-4f90-9db1-499d8edf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53052-5261-4d66-88ea-4310a3777f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117f1bb4-c95b-45c0-b090-20a77e107b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6d98a-9f1f-4f90-9db1-499d8edf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48cbde9-6e28-47ab-bcf4-ca4e5959d1e1}" ma:internalName="TaxCatchAll" ma:showField="CatchAllData" ma:web="b076d98a-9f1f-4f90-9db1-499d8edf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076d98a-9f1f-4f90-9db1-499d8edf7012" xsi:nil="true"/>
    <lcf76f155ced4ddcb4097134ff3c332f xmlns="77e53052-5261-4d66-88ea-4310a3777ff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289AD0-4102-45A3-9BA8-7E34D5AAF3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e53052-5261-4d66-88ea-4310a3777ffa"/>
    <ds:schemaRef ds:uri="b076d98a-9f1f-4f90-9db1-499d8edf7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E450BE-6F5D-447A-8280-46E92D98A7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C0A2B7-2083-48D0-AA78-519CFE1D451A}">
  <ds:schemaRefs>
    <ds:schemaRef ds:uri="http://schemas.microsoft.com/office/2006/metadata/properties"/>
    <ds:schemaRef ds:uri="b076d98a-9f1f-4f90-9db1-499d8edf701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7e53052-5261-4d66-88ea-4310a3777ffa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235</vt:lpstr>
      <vt:lpstr>284</vt:lpstr>
      <vt:lpstr>232-233</vt:lpstr>
      <vt:lpstr>'232-233'!Druckbereich</vt:lpstr>
      <vt:lpstr>'235'!Druckbereich</vt:lpstr>
      <vt:lpstr>'232-233'!Drucktitel</vt:lpstr>
      <vt:lpstr>'235'!Drucktitel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Hartmut Jaißle</dc:creator>
  <cp:keywords/>
  <dc:description/>
  <cp:lastModifiedBy>Niemann, Simon</cp:lastModifiedBy>
  <cp:revision/>
  <cp:lastPrinted>2025-02-28T15:07:59Z</cp:lastPrinted>
  <dcterms:created xsi:type="dcterms:W3CDTF">2008-10-01T10:54:31Z</dcterms:created>
  <dcterms:modified xsi:type="dcterms:W3CDTF">2025-07-22T13:42:01Z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0x010100620106B9B4C7A24790643820BE516856</vt:lpwstr>
  </property>
  <property fmtid="{D5CDD505-2E9C-101B-9397-08002B2CF9AE}" pid="3" name="MediaServiceImageTags">
    <vt:lpwstr/>
  </property>
</Properties>
</file>